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Práce\SLUMEKO\hrbitov\2.etapa\04_Soupis_praci\"/>
    </mc:Choice>
  </mc:AlternateContent>
  <bookViews>
    <workbookView xWindow="0" yWindow="0" windowWidth="15555" windowHeight="8850"/>
  </bookViews>
  <sheets>
    <sheet name="Rekapitulace stavby" sheetId="1" r:id="rId1"/>
    <sheet name="2018-0256a - Revitalizace..." sheetId="2" r:id="rId2"/>
    <sheet name="Pokyny pro vyplnění" sheetId="3" r:id="rId3"/>
  </sheets>
  <definedNames>
    <definedName name="_xlnm._FilterDatabase" localSheetId="1" hidden="1">'2018-0256a - Revitalizace...'!$C$79:$K$153</definedName>
    <definedName name="_xlnm.Print_Titles" localSheetId="1">'2018-0256a - Revitalizace...'!$79:$79</definedName>
    <definedName name="_xlnm.Print_Titles" localSheetId="0">'Rekapitulace stavby'!$49:$49</definedName>
    <definedName name="_xlnm.Print_Area" localSheetId="1">'2018-0256a - Revitalizace...'!$C$4:$J$34,'2018-0256a - Revitalizace...'!$C$40:$J$63,'2018-0256a - Revitalizace...'!$C$69:$K$153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153" i="2"/>
  <c r="BH153" i="2"/>
  <c r="BG153" i="2"/>
  <c r="BF153" i="2"/>
  <c r="T153" i="2"/>
  <c r="R153" i="2"/>
  <c r="P153" i="2"/>
  <c r="BK153" i="2"/>
  <c r="J153" i="2"/>
  <c r="BE153" i="2" s="1"/>
  <c r="BI152" i="2"/>
  <c r="BH152" i="2"/>
  <c r="BG152" i="2"/>
  <c r="BF152" i="2"/>
  <c r="T152" i="2"/>
  <c r="R152" i="2"/>
  <c r="R151" i="2" s="1"/>
  <c r="P152" i="2"/>
  <c r="P151" i="2" s="1"/>
  <c r="BK152" i="2"/>
  <c r="BK151" i="2" s="1"/>
  <c r="J151" i="2" s="1"/>
  <c r="J62" i="2" s="1"/>
  <c r="J152" i="2"/>
  <c r="BE152" i="2" s="1"/>
  <c r="BI150" i="2"/>
  <c r="BH150" i="2"/>
  <c r="BG150" i="2"/>
  <c r="BF150" i="2"/>
  <c r="T150" i="2"/>
  <c r="T149" i="2" s="1"/>
  <c r="R150" i="2"/>
  <c r="R149" i="2" s="1"/>
  <c r="P150" i="2"/>
  <c r="P149" i="2" s="1"/>
  <c r="BK150" i="2"/>
  <c r="BK149" i="2" s="1"/>
  <c r="J149" i="2" s="1"/>
  <c r="J61" i="2" s="1"/>
  <c r="J150" i="2"/>
  <c r="BE150" i="2" s="1"/>
  <c r="BI148" i="2"/>
  <c r="BH148" i="2"/>
  <c r="BG148" i="2"/>
  <c r="BF148" i="2"/>
  <c r="T148" i="2"/>
  <c r="R148" i="2"/>
  <c r="P148" i="2"/>
  <c r="BK148" i="2"/>
  <c r="J148" i="2"/>
  <c r="BE148" i="2" s="1"/>
  <c r="BI147" i="2"/>
  <c r="BH147" i="2"/>
  <c r="BG147" i="2"/>
  <c r="BF147" i="2"/>
  <c r="BE147" i="2"/>
  <c r="T147" i="2"/>
  <c r="R147" i="2"/>
  <c r="P147" i="2"/>
  <c r="BK147" i="2"/>
  <c r="J147" i="2"/>
  <c r="BI144" i="2"/>
  <c r="BH144" i="2"/>
  <c r="BG144" i="2"/>
  <c r="BF144" i="2"/>
  <c r="T144" i="2"/>
  <c r="R144" i="2"/>
  <c r="P144" i="2"/>
  <c r="BK144" i="2"/>
  <c r="J144" i="2"/>
  <c r="BE144" i="2" s="1"/>
  <c r="BI143" i="2"/>
  <c r="BH143" i="2"/>
  <c r="BG143" i="2"/>
  <c r="BF143" i="2"/>
  <c r="BE143" i="2"/>
  <c r="T143" i="2"/>
  <c r="R143" i="2"/>
  <c r="R142" i="2" s="1"/>
  <c r="P143" i="2"/>
  <c r="P142" i="2" s="1"/>
  <c r="BK143" i="2"/>
  <c r="J143" i="2"/>
  <c r="BI141" i="2"/>
  <c r="BH141" i="2"/>
  <c r="BG141" i="2"/>
  <c r="BF141" i="2"/>
  <c r="T141" i="2"/>
  <c r="R141" i="2"/>
  <c r="P141" i="2"/>
  <c r="BK141" i="2"/>
  <c r="J141" i="2"/>
  <c r="BE141" i="2" s="1"/>
  <c r="BI140" i="2"/>
  <c r="BH140" i="2"/>
  <c r="BG140" i="2"/>
  <c r="BF140" i="2"/>
  <c r="T140" i="2"/>
  <c r="R140" i="2"/>
  <c r="P140" i="2"/>
  <c r="BK140" i="2"/>
  <c r="J140" i="2"/>
  <c r="BE140" i="2" s="1"/>
  <c r="BI139" i="2"/>
  <c r="BH139" i="2"/>
  <c r="BG139" i="2"/>
  <c r="BF139" i="2"/>
  <c r="BE139" i="2"/>
  <c r="T139" i="2"/>
  <c r="R139" i="2"/>
  <c r="P139" i="2"/>
  <c r="BK139" i="2"/>
  <c r="J139" i="2"/>
  <c r="BI135" i="2"/>
  <c r="BH135" i="2"/>
  <c r="BG135" i="2"/>
  <c r="BF135" i="2"/>
  <c r="T135" i="2"/>
  <c r="R135" i="2"/>
  <c r="P135" i="2"/>
  <c r="BK135" i="2"/>
  <c r="J135" i="2"/>
  <c r="BE135" i="2" s="1"/>
  <c r="BI134" i="2"/>
  <c r="BH134" i="2"/>
  <c r="BG134" i="2"/>
  <c r="BF134" i="2"/>
  <c r="BE134" i="2"/>
  <c r="T134" i="2"/>
  <c r="R134" i="2"/>
  <c r="P134" i="2"/>
  <c r="P133" i="2" s="1"/>
  <c r="BK134" i="2"/>
  <c r="J134" i="2"/>
  <c r="BI129" i="2"/>
  <c r="BH129" i="2"/>
  <c r="BG129" i="2"/>
  <c r="BF129" i="2"/>
  <c r="T129" i="2"/>
  <c r="R129" i="2"/>
  <c r="P129" i="2"/>
  <c r="BK129" i="2"/>
  <c r="J129" i="2"/>
  <c r="BE129" i="2" s="1"/>
  <c r="BI125" i="2"/>
  <c r="BH125" i="2"/>
  <c r="BG125" i="2"/>
  <c r="BF125" i="2"/>
  <c r="T125" i="2"/>
  <c r="T124" i="2" s="1"/>
  <c r="R125" i="2"/>
  <c r="P125" i="2"/>
  <c r="BK125" i="2"/>
  <c r="BK124" i="2" s="1"/>
  <c r="J124" i="2" s="1"/>
  <c r="J58" i="2" s="1"/>
  <c r="J125" i="2"/>
  <c r="BE125" i="2" s="1"/>
  <c r="BI123" i="2"/>
  <c r="BH123" i="2"/>
  <c r="BG123" i="2"/>
  <c r="BF123" i="2"/>
  <c r="BE123" i="2"/>
  <c r="T123" i="2"/>
  <c r="R123" i="2"/>
  <c r="P123" i="2"/>
  <c r="BK123" i="2"/>
  <c r="J123" i="2"/>
  <c r="BI119" i="2"/>
  <c r="BH119" i="2"/>
  <c r="BG119" i="2"/>
  <c r="BF119" i="2"/>
  <c r="T119" i="2"/>
  <c r="R119" i="2"/>
  <c r="P119" i="2"/>
  <c r="BK119" i="2"/>
  <c r="J119" i="2"/>
  <c r="BE119" i="2" s="1"/>
  <c r="BI115" i="2"/>
  <c r="BH115" i="2"/>
  <c r="BG115" i="2"/>
  <c r="BF115" i="2"/>
  <c r="BE115" i="2"/>
  <c r="T115" i="2"/>
  <c r="R115" i="2"/>
  <c r="R114" i="2" s="1"/>
  <c r="P115" i="2"/>
  <c r="P114" i="2" s="1"/>
  <c r="BK115" i="2"/>
  <c r="J115" i="2"/>
  <c r="BI113" i="2"/>
  <c r="BH113" i="2"/>
  <c r="BG113" i="2"/>
  <c r="BF113" i="2"/>
  <c r="T113" i="2"/>
  <c r="T112" i="2" s="1"/>
  <c r="R113" i="2"/>
  <c r="R112" i="2" s="1"/>
  <c r="P113" i="2"/>
  <c r="P112" i="2" s="1"/>
  <c r="BK113" i="2"/>
  <c r="BK112" i="2" s="1"/>
  <c r="J112" i="2" s="1"/>
  <c r="J56" i="2" s="1"/>
  <c r="J113" i="2"/>
  <c r="BE113" i="2" s="1"/>
  <c r="BI108" i="2"/>
  <c r="BH108" i="2"/>
  <c r="BG108" i="2"/>
  <c r="BF108" i="2"/>
  <c r="BE108" i="2"/>
  <c r="T108" i="2"/>
  <c r="T107" i="2" s="1"/>
  <c r="R108" i="2"/>
  <c r="R107" i="2" s="1"/>
  <c r="P108" i="2"/>
  <c r="P107" i="2" s="1"/>
  <c r="BK108" i="2"/>
  <c r="BK107" i="2" s="1"/>
  <c r="J107" i="2" s="1"/>
  <c r="J55" i="2" s="1"/>
  <c r="J108" i="2"/>
  <c r="BI104" i="2"/>
  <c r="BH104" i="2"/>
  <c r="BG104" i="2"/>
  <c r="BF104" i="2"/>
  <c r="T104" i="2"/>
  <c r="R104" i="2"/>
  <c r="P104" i="2"/>
  <c r="BK104" i="2"/>
  <c r="J104" i="2"/>
  <c r="BE104" i="2" s="1"/>
  <c r="BI101" i="2"/>
  <c r="BH101" i="2"/>
  <c r="BG101" i="2"/>
  <c r="BF101" i="2"/>
  <c r="T101" i="2"/>
  <c r="R101" i="2"/>
  <c r="P101" i="2"/>
  <c r="BK101" i="2"/>
  <c r="J101" i="2"/>
  <c r="BE101" i="2" s="1"/>
  <c r="BI100" i="2"/>
  <c r="BH100" i="2"/>
  <c r="BG100" i="2"/>
  <c r="BF100" i="2"/>
  <c r="BE100" i="2"/>
  <c r="T100" i="2"/>
  <c r="R100" i="2"/>
  <c r="P100" i="2"/>
  <c r="BK100" i="2"/>
  <c r="J100" i="2"/>
  <c r="BI96" i="2"/>
  <c r="BH96" i="2"/>
  <c r="BG96" i="2"/>
  <c r="BF96" i="2"/>
  <c r="T96" i="2"/>
  <c r="R96" i="2"/>
  <c r="P96" i="2"/>
  <c r="BK96" i="2"/>
  <c r="J96" i="2"/>
  <c r="BE96" i="2" s="1"/>
  <c r="BI93" i="2"/>
  <c r="BH93" i="2"/>
  <c r="BG93" i="2"/>
  <c r="BF93" i="2"/>
  <c r="BE93" i="2"/>
  <c r="T93" i="2"/>
  <c r="R93" i="2"/>
  <c r="P93" i="2"/>
  <c r="BK93" i="2"/>
  <c r="J93" i="2"/>
  <c r="BI92" i="2"/>
  <c r="BH92" i="2"/>
  <c r="BG92" i="2"/>
  <c r="BF92" i="2"/>
  <c r="T92" i="2"/>
  <c r="R92" i="2"/>
  <c r="P92" i="2"/>
  <c r="BK92" i="2"/>
  <c r="J92" i="2"/>
  <c r="BE92" i="2" s="1"/>
  <c r="BI88" i="2"/>
  <c r="BH88" i="2"/>
  <c r="BG88" i="2"/>
  <c r="BF88" i="2"/>
  <c r="BE88" i="2"/>
  <c r="T88" i="2"/>
  <c r="R88" i="2"/>
  <c r="P88" i="2"/>
  <c r="BK88" i="2"/>
  <c r="J88" i="2"/>
  <c r="BI87" i="2"/>
  <c r="BH87" i="2"/>
  <c r="BG87" i="2"/>
  <c r="BF87" i="2"/>
  <c r="T87" i="2"/>
  <c r="R87" i="2"/>
  <c r="P87" i="2"/>
  <c r="BK87" i="2"/>
  <c r="J87" i="2"/>
  <c r="BE87" i="2" s="1"/>
  <c r="BI83" i="2"/>
  <c r="F32" i="2" s="1"/>
  <c r="BD52" i="1" s="1"/>
  <c r="BD51" i="1" s="1"/>
  <c r="W30" i="1" s="1"/>
  <c r="BH83" i="2"/>
  <c r="BG83" i="2"/>
  <c r="BF83" i="2"/>
  <c r="BE83" i="2"/>
  <c r="T83" i="2"/>
  <c r="R83" i="2"/>
  <c r="P83" i="2"/>
  <c r="BK83" i="2"/>
  <c r="BK82" i="2" s="1"/>
  <c r="J83" i="2"/>
  <c r="J76" i="2"/>
  <c r="F76" i="2"/>
  <c r="F74" i="2"/>
  <c r="E72" i="2"/>
  <c r="J47" i="2"/>
  <c r="F47" i="2"/>
  <c r="F45" i="2"/>
  <c r="E43" i="2"/>
  <c r="J16" i="2"/>
  <c r="E16" i="2"/>
  <c r="F77" i="2" s="1"/>
  <c r="J15" i="2"/>
  <c r="J10" i="2"/>
  <c r="J74" i="2" s="1"/>
  <c r="AS51" i="1"/>
  <c r="L47" i="1"/>
  <c r="AM46" i="1"/>
  <c r="L46" i="1"/>
  <c r="AM44" i="1"/>
  <c r="L44" i="1"/>
  <c r="L42" i="1"/>
  <c r="L41" i="1"/>
  <c r="P82" i="2" l="1"/>
  <c r="T82" i="2"/>
  <c r="F31" i="2"/>
  <c r="BC52" i="1" s="1"/>
  <c r="BC51" i="1" s="1"/>
  <c r="AY51" i="1" s="1"/>
  <c r="BK114" i="2"/>
  <c r="J114" i="2" s="1"/>
  <c r="J57" i="2" s="1"/>
  <c r="R124" i="2"/>
  <c r="BK133" i="2"/>
  <c r="J133" i="2" s="1"/>
  <c r="J59" i="2" s="1"/>
  <c r="BK142" i="2"/>
  <c r="J142" i="2" s="1"/>
  <c r="J60" i="2" s="1"/>
  <c r="T151" i="2"/>
  <c r="F29" i="2"/>
  <c r="BA52" i="1" s="1"/>
  <c r="BA51" i="1" s="1"/>
  <c r="R133" i="2"/>
  <c r="R82" i="2"/>
  <c r="F30" i="2"/>
  <c r="BB52" i="1" s="1"/>
  <c r="BB51" i="1" s="1"/>
  <c r="T114" i="2"/>
  <c r="P124" i="2"/>
  <c r="T133" i="2"/>
  <c r="T142" i="2"/>
  <c r="W27" i="1"/>
  <c r="AW51" i="1"/>
  <c r="AK27" i="1" s="1"/>
  <c r="W29" i="1"/>
  <c r="J82" i="2"/>
  <c r="J54" i="2" s="1"/>
  <c r="R81" i="2"/>
  <c r="R80" i="2" s="1"/>
  <c r="F28" i="2"/>
  <c r="AZ52" i="1" s="1"/>
  <c r="AZ51" i="1" s="1"/>
  <c r="W28" i="1"/>
  <c r="AX51" i="1"/>
  <c r="F48" i="2"/>
  <c r="J28" i="2"/>
  <c r="AV52" i="1" s="1"/>
  <c r="AT52" i="1" s="1"/>
  <c r="J29" i="2"/>
  <c r="AW52" i="1" s="1"/>
  <c r="J45" i="2"/>
  <c r="BK81" i="2" l="1"/>
  <c r="T81" i="2"/>
  <c r="T80" i="2" s="1"/>
  <c r="P81" i="2"/>
  <c r="P80" i="2" s="1"/>
  <c r="AU52" i="1" s="1"/>
  <c r="AU51" i="1" s="1"/>
  <c r="W26" i="1"/>
  <c r="AV51" i="1"/>
  <c r="J81" i="2"/>
  <c r="J53" i="2" s="1"/>
  <c r="BK80" i="2"/>
  <c r="J80" i="2" s="1"/>
  <c r="J52" i="2" l="1"/>
  <c r="J25" i="2"/>
  <c r="AT51" i="1"/>
  <c r="AK26" i="1"/>
  <c r="AG52" i="1" l="1"/>
  <c r="J34" i="2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<sst xmlns="http://schemas.openxmlformats.org/spreadsheetml/2006/main" count="1519" uniqueCount="453">
  <si>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</si>
  <si>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</si>
  <si>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</si>
  <si>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</si>
  <si>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</si>
  <si>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</si>
  <si>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</si>
  <si>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{259e404e-2a5c-45dd-8258-f513c1354ab3}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</si>
  <si>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</si>
  <si>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</si>
  <si>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</si>
  <si>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</si>
  <si>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</si>
  <si>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</si>
  <si>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</si>
  <si>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</si>
  <si>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</si>
  <si>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</si>
  <si>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</si>
  <si>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Revitalizace staré části hřbitova v Kopřivnicí- 2.etapa SO 101 Zpevněné plochy</t>
  </si>
  <si>
    <t>KSO:</t>
  </si>
  <si>
    <t>CC-CZ:</t>
  </si>
  <si>
    <t>Místo:</t>
  </si>
  <si>
    <t xml:space="preserve"> </t>
  </si>
  <si>
    <t>Datum:</t>
  </si>
  <si>
    <t>3. 5. 2018</t>
  </si>
  <si>
    <t>Zadavatel:</t>
  </si>
  <si>
    <t>IČ:</t>
  </si>
  <si>
    <t>SLUMEKO,s.r.o.,</t>
  </si>
  <si>
    <t>DIČ:</t>
  </si>
  <si>
    <t>Uchazeč:</t>
  </si>
  <si>
    <t>Projektant:</t>
  </si>
  <si>
    <t>Ing.Ondřej Bojko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</si>
  <si>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</si>
  <si>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</si>
  <si>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</si>
  <si>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</si>
  <si>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</si>
  <si>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</si>
  <si>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</si>
  <si>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</si>
  <si>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</si>
  <si>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</si>
  <si>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</si>
  <si>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</si>
  <si>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</si>
  <si>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</si>
  <si>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</si>
  <si>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</si>
  <si>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</si>
  <si>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</si>
  <si>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</si>
  <si>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</si>
  <si>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</si>
  <si>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</si>
  <si>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</si>
  <si>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</si>
  <si>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</si>
  <si>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</si>
  <si>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</si>
  <si>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</si>
  <si>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</si>
  <si>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</si>
  <si>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</si>
  <si>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</si>
  <si>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</si>
  <si>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</si>
  <si>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</si>
  <si>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</si>
  <si>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</si>
  <si>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</si>
  <si>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</si>
  <si>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</si>
  <si>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</si>
  <si>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</si>
  <si>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</si>
  <si>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</si>
  <si>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</si>
  <si>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</si>
  <si>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</si>
  <si>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</si>
  <si>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</si>
  <si>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</si>
  <si>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</si>
  <si>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</si>
  <si>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</si>
  <si>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</si>
  <si>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</si>
  <si>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</si>
  <si>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</si>
  <si>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2 - Zakládání</t>
  </si>
  <si>
    <t xml:space="preserve">    469 - Stavební práce při elektromontážích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</si>
  <si>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</si>
  <si>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</si>
  <si>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</si>
  <si>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</si>
  <si>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</si>
  <si>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</si>
  <si>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</si>
  <si>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</si>
  <si>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</si>
  <si>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</si>
  <si>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</si>
  <si>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</si>
  <si>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</si>
  <si>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</si>
  <si>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</si>
  <si>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</si>
  <si>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</si>
  <si>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</si>
  <si>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</si>
  <si>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</si>
  <si>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</si>
  <si>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</si>
  <si>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</si>
  <si>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</si>
  <si>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</si>
  <si>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113107241</t>
  </si>
  <si>
    <t>Odstranění podkladů nebo krytů s přemístěním hmot na skládku na vzdálenost do 20 m nebo s naložením na dopravní prostředek v ploše jednotlivě přes 200 m2 živičných, o tl. vrstvy do 50 mm</t>
  </si>
  <si>
    <t>m2</t>
  </si>
  <si>
    <t>CS ÚRS 2017 01</t>
  </si>
  <si>
    <t>4</t>
  </si>
  <si>
    <t>-2016095190</t>
  </si>
  <si>
    <t>VV</t>
  </si>
  <si>
    <t>chodník z litého asfaltu</t>
  </si>
  <si>
    <t>500,0</t>
  </si>
  <si>
    <t>Součet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</si>
  <si>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</si>
  <si>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</si>
  <si>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m3</t>
  </si>
  <si>
    <t>-1428027227</t>
  </si>
  <si>
    <t>3</t>
  </si>
  <si>
    <t>132201101</t>
  </si>
  <si>
    <t>Hloubení zapažených i nezapažených rýh šířky do 600 mm s urovnáním dna do předepsaného profilu a spádu v hornině tř. 3 do 100 m3</t>
  </si>
  <si>
    <t>1732011267</t>
  </si>
  <si>
    <t>výkop pro vsakovací rýhu</t>
  </si>
  <si>
    <t>250,0*0,4*0,8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</si>
  <si>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</si>
  <si>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</si>
  <si>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1419999693</t>
  </si>
  <si>
    <t>5</t>
  </si>
  <si>
    <t>162201219</t>
  </si>
  <si>
    <t>Vodorovné přemístění výkopku nebo sypaniny stavebním kolečkem s naložením a vyprázdněním kolečka na hromady nebo do dopravního prostředku na vzdálenost do 10 m z horniny Příplatek k ceně za každých dalších 10 m</t>
  </si>
  <si>
    <t>804871802</t>
  </si>
  <si>
    <t>140,0*9</t>
  </si>
  <si>
    <t>6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</si>
  <si>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</si>
  <si>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</si>
  <si>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1932187259</t>
  </si>
  <si>
    <t>odvoz přebytečné zeminy</t>
  </si>
  <si>
    <t>140,0+80,0</t>
  </si>
  <si>
    <t>7</t>
  </si>
  <si>
    <t>171201201</t>
  </si>
  <si>
    <t>Uložení sypaniny na skládky</t>
  </si>
  <si>
    <t>1134557350</t>
  </si>
  <si>
    <t>8</t>
  </si>
  <si>
    <t>171201211</t>
  </si>
  <si>
    <t>Uložení sypaniny poplatek za uložení sypaniny na skládce (skládkovné)</t>
  </si>
  <si>
    <t>t</t>
  </si>
  <si>
    <t>1483813962</t>
  </si>
  <si>
    <t>220,*1,5</t>
  </si>
  <si>
    <t>9</t>
  </si>
  <si>
    <t>181951102</t>
  </si>
  <si>
    <t>Úprava pláně vyrovnáním výškových rozdílů v hornině tř. 1 až 4 se zhutněním</t>
  </si>
  <si>
    <t>-2068368343</t>
  </si>
  <si>
    <t>420,0+100,0</t>
  </si>
  <si>
    <t>Zakládání</t>
  </si>
  <si>
    <t>10</t>
  </si>
  <si>
    <t>211571121</t>
  </si>
  <si>
    <t>Výplň kamenivem do rýh odvodňovacích žeber nebo trativodů bez zhutnění, s úpravou povrchu výplně kamenivem drobným těženým</t>
  </si>
  <si>
    <t>576697491</t>
  </si>
  <si>
    <t>vsakovací rýha</t>
  </si>
  <si>
    <t>469</t>
  </si>
  <si>
    <t>Stavební práce při elektromontážích</t>
  </si>
  <si>
    <t>11</t>
  </si>
  <si>
    <t>469-1</t>
  </si>
  <si>
    <t>Plastová chránička DN100 vč.výkopu,obsypu a pískového lože</t>
  </si>
  <si>
    <t>m</t>
  </si>
  <si>
    <t>-1325082530</t>
  </si>
  <si>
    <t>Komunikace pozemní</t>
  </si>
  <si>
    <t>12</t>
  </si>
  <si>
    <t>564871111</t>
  </si>
  <si>
    <t>Podklad ze štěrkodrti ŠD s rozprostřením a zhutněním, po zhutnění tl. 250 mm</t>
  </si>
  <si>
    <t>1967541917</t>
  </si>
  <si>
    <t>plocha z betonové rumplované dlažby</t>
  </si>
  <si>
    <t>400,0*1,05</t>
  </si>
  <si>
    <t>13</t>
  </si>
  <si>
    <t>596811123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</si>
  <si>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přes 300 m2</t>
  </si>
  <si>
    <t>-1789190197</t>
  </si>
  <si>
    <t>plocha z rumplované dlažby-barevné</t>
  </si>
  <si>
    <t>400,0</t>
  </si>
  <si>
    <t>14</t>
  </si>
  <si>
    <t>M</t>
  </si>
  <si>
    <t>5-1</t>
  </si>
  <si>
    <t>Betonová rumplovaná dlažba barevná tl.60mm</t>
  </si>
  <si>
    <t>1733433767</t>
  </si>
  <si>
    <t>Úpravy povrchů, podlahy a osazování výplní</t>
  </si>
  <si>
    <t>628631211</t>
  </si>
  <si>
    <t>Spárování zdiva opěrných zdí a valů cementovou maltou hloubky spárování do 30 mm, zdiva z lomového kamene</t>
  </si>
  <si>
    <t>-945679604</t>
  </si>
  <si>
    <t>dle TZ</t>
  </si>
  <si>
    <t>20,0</t>
  </si>
  <si>
    <t>16</t>
  </si>
  <si>
    <t>637121112</t>
  </si>
  <si>
    <t>Okapový chodník z kameniva s udusáním a urovnáním povrchu z kačírku tl. 150 mm</t>
  </si>
  <si>
    <t>-1987090112</t>
  </si>
  <si>
    <t>dle TZ-plocha s kačírku mezi stávajícími hroby</t>
  </si>
  <si>
    <t>100,0</t>
  </si>
  <si>
    <t>Ostatní konstrukce a práce, bourání</t>
  </si>
  <si>
    <t>17</t>
  </si>
  <si>
    <t>9-0</t>
  </si>
  <si>
    <t>Demontáž+montáž náhrobních kamenů</t>
  </si>
  <si>
    <t>ks</t>
  </si>
  <si>
    <t>1060035151</t>
  </si>
  <si>
    <t>18</t>
  </si>
  <si>
    <t>916231213/R</t>
  </si>
  <si>
    <t>-1495095184</t>
  </si>
  <si>
    <t>19</t>
  </si>
  <si>
    <t>9-1</t>
  </si>
  <si>
    <t>Dlažba betonová,rumplovaná tl 80mm</t>
  </si>
  <si>
    <t>1830427285</t>
  </si>
  <si>
    <t>20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</si>
  <si>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</si>
  <si>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</si>
  <si>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-351915346</t>
  </si>
  <si>
    <t>919735112</t>
  </si>
  <si>
    <t>Řezání stávajícího živičného krytu nebo podkladu hloubky přes 50 do 100 mm</t>
  </si>
  <si>
    <t>-904502993</t>
  </si>
  <si>
    <t>997</t>
  </si>
  <si>
    <t>Přesun sutě</t>
  </si>
  <si>
    <t>22</t>
  </si>
  <si>
    <t>997221551</t>
  </si>
  <si>
    <t>Vodorovná doprava suti bez naložení, ale se složením a s hrubým urovnáním ze sypkých materiálů, na vzdálenost do 1 km</t>
  </si>
  <si>
    <t>-1910712643</t>
  </si>
  <si>
    <t>23</t>
  </si>
  <si>
    <t>997221559</t>
  </si>
  <si>
    <t>Vodorovná doprava suti bez naložení, ale se složením a s hrubým urovnáním Příplatek k ceně za každý další i započatý 1 km přes 1 km</t>
  </si>
  <si>
    <t>741490986</t>
  </si>
  <si>
    <t>49,0*9</t>
  </si>
  <si>
    <t>24</t>
  </si>
  <si>
    <t>997221611</t>
  </si>
  <si>
    <t>Nakládání na dopravní prostředky pro vodorovnou dopravu suti</t>
  </si>
  <si>
    <t>-47367115</t>
  </si>
  <si>
    <t>25</t>
  </si>
  <si>
    <t>997221845</t>
  </si>
  <si>
    <t>Poplatek za uložení stavebního odpadu na skládce (skládkovné) z asfaltových povrchů</t>
  </si>
  <si>
    <t>769897919</t>
  </si>
  <si>
    <t>998</t>
  </si>
  <si>
    <t>Přesun hmot</t>
  </si>
  <si>
    <t>26</t>
  </si>
  <si>
    <t>998223011</t>
  </si>
  <si>
    <t>Přesun hmot pro pozemní komunikace s krytem dlážděným dopravní vzdálenost do 200 m jakékoliv délky objektu</t>
  </si>
  <si>
    <t>-74398772</t>
  </si>
  <si>
    <t>VRN</t>
  </si>
  <si>
    <t>Vedlejší rozpočtové náklady</t>
  </si>
  <si>
    <t>27</t>
  </si>
  <si>
    <t>VRN1</t>
  </si>
  <si>
    <t>Zařízení staveniště</t>
  </si>
  <si>
    <t>celk</t>
  </si>
  <si>
    <t>-173238226</t>
  </si>
  <si>
    <t>28</t>
  </si>
  <si>
    <t>VR2</t>
  </si>
  <si>
    <t>Provizorní dopravní značení</t>
  </si>
  <si>
    <t>-566083687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</si>
  <si>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</si>
  <si>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</si>
  <si>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</si>
  <si>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</si>
  <si>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</si>
  <si>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</si>
  <si>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</si>
  <si>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</si>
  <si>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</si>
  <si>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</si>
  <si>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</si>
  <si>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</si>
  <si>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</si>
  <si>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</si>
  <si>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</si>
  <si>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</si>
  <si>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</si>
  <si>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</si>
  <si>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</si>
  <si>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</si>
  <si>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</si>
  <si>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</si>
  <si>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</si>
  <si>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</si>
  <si>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</si>
  <si>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</si>
  <si>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</si>
  <si>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</si>
  <si>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</si>
  <si>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</si>
  <si>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</si>
  <si>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</si>
  <si>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</si>
  <si>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</si>
  <si>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</si>
  <si>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</si>
  <si>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</si>
  <si>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</si>
  <si>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</si>
  <si>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</si>
  <si>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</si>
  <si>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</si>
  <si>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</si>
  <si>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</si>
  <si>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</si>
  <si>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</si>
  <si>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</si>
  <si>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</si>
  <si>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</si>
  <si>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</si>
  <si>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</si>
  <si>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</si>
  <si>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</si>
  <si>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</si>
  <si>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</si>
  <si>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</si>
  <si>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</si>
  <si>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</si>
  <si>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</si>
  <si>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</si>
  <si>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</si>
  <si>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</si>
  <si>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</si>
  <si>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</si>
  <si>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</si>
  <si>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</si>
  <si>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</si>
  <si>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</si>
  <si>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</si>
  <si>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</si>
  <si>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</si>
  <si>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</si>
  <si>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</si>
  <si>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</si>
  <si>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</si>
  <si>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</si>
  <si>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</si>
  <si>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</si>
  <si>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</si>
  <si>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</si>
  <si>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</si>
  <si>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</si>
  <si>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</si>
  <si>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</si>
  <si>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</si>
  <si>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</si>
  <si>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</si>
  <si>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</si>
  <si>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</si>
  <si>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</si>
  <si>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</si>
  <si>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</si>
  <si>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</si>
  <si>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</si>
  <si>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</si>
  <si>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</si>
  <si>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</si>
  <si>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</si>
  <si>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</si>
  <si>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</si>
  <si>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</si>
  <si>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</si>
  <si>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</si>
  <si>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</si>
  <si>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</si>
  <si>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</si>
  <si>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</si>
  <si>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</si>
  <si>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</si>
  <si>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</si>
  <si>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</si>
  <si>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</si>
  <si>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</si>
  <si>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</si>
  <si>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</si>
  <si>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</si>
  <si>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</si>
  <si>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</si>
  <si>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</si>
  <si>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</si>
  <si>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</si>
  <si>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</si>
  <si>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</si>
  <si>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</si>
  <si>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</si>
  <si>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</si>
  <si>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</si>
  <si>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</si>
  <si>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</si>
  <si>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</si>
  <si>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</si>
  <si>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</si>
  <si>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</si>
  <si>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</si>
  <si>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</si>
  <si>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</si>
  <si>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</si>
  <si>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</si>
  <si>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</si>
  <si>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</si>
  <si>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</si>
  <si>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</si>
  <si>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</si>
  <si>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</si>
  <si>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</si>
  <si>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</si>
  <si>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</si>
  <si>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</si>
  <si>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</si>
  <si>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</si>
  <si>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</si>
  <si>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</si>
  <si>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</si>
  <si>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</si>
  <si>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</si>
  <si>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</si>
  <si>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</si>
  <si>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</si>
  <si>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</si>
  <si>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</si>
  <si>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</si>
  <si>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</si>
  <si>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</si>
  <si>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</si>
  <si>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</si>
  <si>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</si>
  <si>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</si>
  <si>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</si>
  <si>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</si>
  <si>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</si>
  <si>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</si>
  <si>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</si>
  <si>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</si>
  <si>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</si>
  <si>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</si>
  <si>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</si>
  <si>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</si>
  <si>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</si>
  <si>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</si>
  <si>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</si>
  <si>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</si>
  <si>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</si>
  <si>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</si>
  <si>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Revitalizace staré části hřbitova v Kopřivnicí- 2.etapa                                                                                SO 101 Zpevněné plochy</t>
  </si>
  <si>
    <t>Revitalizace staré části hřbitova v Kopřivnicí- 2.etapa                                                   SO 101 Zpevněné plochy</t>
  </si>
  <si>
    <t>Lemování ploch z dlažby tl 80mm do betonového lože</t>
  </si>
  <si>
    <t>dle zkušeností z jiných staveb</t>
  </si>
  <si>
    <t>cenna výrobce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</si>
</sst>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5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6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0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2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3" fillId="0" borderId="16" xfId="0" applyNumberFormat="1" applyFont="1" applyBorder="1" applyAlignment="1"/>
    <xf numFmtId="166" fontId="33" fillId="0" borderId="17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5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/>
    </xf>
    <xf numFmtId="0" fontId="37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38" fillId="0" borderId="28" xfId="0" applyFont="1" applyBorder="1" applyAlignment="1" applyProtection="1">
      <alignment horizontal="center" vertical="center"/>
      <protection locked="0"/>
    </xf>
    <xf numFmtId="49" fontId="38" fillId="0" borderId="28" xfId="0" applyNumberFormat="1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left" vertical="center" wrapText="1"/>
      <protection locked="0"/>
    </xf>
    <xf numFmtId="0" fontId="38" fillId="0" borderId="28" xfId="0" applyFont="1" applyBorder="1" applyAlignment="1" applyProtection="1">
      <alignment horizontal="center" vertical="center" wrapText="1"/>
      <protection locked="0"/>
    </xf>
    <xf numFmtId="167" fontId="38" fillId="0" borderId="28" xfId="0" applyNumberFormat="1" applyFont="1" applyBorder="1" applyAlignment="1" applyProtection="1">
      <alignment vertical="center"/>
      <protection locked="0"/>
    </xf>
    <xf numFmtId="4" fontId="38" fillId="5" borderId="28" xfId="0" applyNumberFormat="1" applyFont="1" applyFill="1" applyBorder="1" applyAlignment="1" applyProtection="1">
      <alignment vertical="center"/>
      <protection locked="0"/>
    </xf>
    <xf numFmtId="4" fontId="38" fillId="0" borderId="28" xfId="0" applyNumberFormat="1" applyFont="1" applyBorder="1" applyAlignment="1" applyProtection="1">
      <alignment vertical="center"/>
      <protection locked="0"/>
    </xf>
    <xf numFmtId="0" fontId="38" fillId="0" borderId="5" xfId="0" applyFont="1" applyBorder="1" applyAlignment="1">
      <alignment vertical="center"/>
    </xf>
    <xf numFmtId="0" fontId="38" fillId="5" borderId="28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left" vertical="center"/>
      <protection locked="0"/>
    </xf>
    <xf numFmtId="0" fontId="42" fillId="2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30" fillId="3" borderId="0" xfId="1" applyFont="1" applyFill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 activeCell="E14" sqref="E14:AJ14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23" t="s">
        <v>8</v>
      </c>
      <c r="AS2" s="324"/>
      <c r="AT2" s="324"/>
      <c r="AU2" s="324"/>
      <c r="AV2" s="324"/>
      <c r="AW2" s="324"/>
      <c r="AX2" s="324"/>
      <c r="AY2" s="324"/>
      <c r="AZ2" s="324"/>
      <c r="BA2" s="324"/>
      <c r="BB2" s="324"/>
      <c r="BC2" s="324"/>
      <c r="BD2" s="324"/>
      <c r="BE2" s="324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10"/>
      <c r="L5" s="311"/>
      <c r="M5" s="311"/>
      <c r="N5" s="311"/>
      <c r="O5" s="311"/>
      <c r="P5" s="311"/>
      <c r="Q5" s="311"/>
      <c r="R5" s="311"/>
      <c r="S5" s="311"/>
      <c r="T5" s="311"/>
      <c r="U5" s="311"/>
      <c r="V5" s="311"/>
      <c r="W5" s="311"/>
      <c r="X5" s="311"/>
      <c r="Y5" s="311"/>
      <c r="Z5" s="311"/>
      <c r="AA5" s="311"/>
      <c r="AB5" s="311"/>
      <c r="AC5" s="311"/>
      <c r="AD5" s="311"/>
      <c r="AE5" s="31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28"/>
      <c r="AQ5" s="30"/>
      <c r="BE5" s="308" t="s">
        <v>17</v>
      </c>
      <c r="BS5" s="23" t="s">
        <v>9</v>
      </c>
    </row>
    <row r="6" spans="1:74" ht="36.950000000000003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12" t="s">
        <v>448</v>
      </c>
      <c r="L6" s="311"/>
      <c r="M6" s="311"/>
      <c r="N6" s="311"/>
      <c r="O6" s="311"/>
      <c r="P6" s="311"/>
      <c r="Q6" s="311"/>
      <c r="R6" s="311"/>
      <c r="S6" s="311"/>
      <c r="T6" s="311"/>
      <c r="U6" s="311"/>
      <c r="V6" s="311"/>
      <c r="W6" s="311"/>
      <c r="X6" s="311"/>
      <c r="Y6" s="311"/>
      <c r="Z6" s="311"/>
      <c r="AA6" s="311"/>
      <c r="AB6" s="311"/>
      <c r="AC6" s="311"/>
      <c r="AD6" s="311"/>
      <c r="AE6" s="31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28"/>
      <c r="AQ6" s="30"/>
      <c r="BE6" s="309"/>
      <c r="BS6" s="23" t="s">
        <v>9</v>
      </c>
    </row>
    <row r="7" spans="1:74" ht="14.45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09"/>
      <c r="BS7" s="23" t="s">
        <v>9</v>
      </c>
    </row>
    <row r="8" spans="1:74" ht="14.45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0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09"/>
      <c r="BS9" s="23" t="s">
        <v>9</v>
      </c>
    </row>
    <row r="10" spans="1:74" ht="14.45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09"/>
      <c r="BS10" s="23" t="s">
        <v>9</v>
      </c>
    </row>
    <row r="11" spans="1:74" ht="18.399999999999999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0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09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09"/>
      <c r="BS13" s="23" t="s">
        <v>9</v>
      </c>
    </row>
    <row r="14" spans="1:74" ht="15">
      <c r="B14" s="27"/>
      <c r="C14" s="28"/>
      <c r="D14" s="28"/>
      <c r="E14" s="313"/>
      <c r="F14" s="314"/>
      <c r="G14" s="314"/>
      <c r="H14" s="314"/>
      <c r="I14" s="314"/>
      <c r="J14" s="314"/>
      <c r="K14" s="314"/>
      <c r="L14" s="314"/>
      <c r="M14" s="314"/>
      <c r="N14" s="314"/>
      <c r="O14" s="314"/>
      <c r="P14" s="314"/>
      <c r="Q14" s="314"/>
      <c r="R14" s="314"/>
      <c r="S14" s="314"/>
      <c r="T14" s="314"/>
      <c r="U14" s="314"/>
      <c r="V14" s="314"/>
      <c r="W14" s="314"/>
      <c r="X14" s="314"/>
      <c r="Y14" s="314"/>
      <c r="Z14" s="314"/>
      <c r="AA14" s="314"/>
      <c r="AB14" s="314"/>
      <c r="AC14" s="314"/>
      <c r="AD14" s="314"/>
      <c r="AE14" s="314"/>
      <c r="AF14" s="314"/>
      <c r="AG14" s="314"/>
      <c r="AH14" s="314"/>
      <c r="AI14" s="314"/>
      <c r="AJ14" s="314"/>
      <c r="AK14" s="36" t="s">
        <v>29</v>
      </c>
      <c r="AL14" s="28"/>
      <c r="AM14" s="28"/>
      <c r="AN14" s="38"/>
      <c r="AO14" s="28"/>
      <c r="AP14" s="28"/>
      <c r="AQ14" s="30"/>
      <c r="BE14" s="30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09"/>
      <c r="BS15" s="23" t="s">
        <v>6</v>
      </c>
    </row>
    <row r="16" spans="1:74" ht="14.45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09"/>
      <c r="BS16" s="23" t="s">
        <v>6</v>
      </c>
    </row>
    <row r="17" spans="2:71" ht="18.399999999999999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09"/>
      <c r="BS17" s="23" t="s">
        <v>33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09"/>
      <c r="BS18" s="23" t="s">
        <v>9</v>
      </c>
    </row>
    <row r="19" spans="2:71" ht="14.45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09"/>
      <c r="BS19" s="23" t="s">
        <v>9</v>
      </c>
    </row>
    <row r="20" spans="2:71" ht="22.5" customHeight="1">
      <c r="B20" s="27"/>
      <c r="C20" s="28"/>
      <c r="D20" s="28"/>
      <c r="E20" s="315" t="s">
        <v>5</v>
      </c>
      <c r="F20" s="315"/>
      <c r="G20" s="315"/>
      <c r="H20" s="315"/>
      <c r="I20" s="315"/>
      <c r="J20" s="315"/>
      <c r="K20" s="315"/>
      <c r="L20" s="315"/>
      <c r="M20" s="315"/>
      <c r="N20" s="315"/>
      <c r="O20" s="315"/>
      <c r="P20" s="315"/>
      <c r="Q20" s="315"/>
      <c r="R20" s="315"/>
      <c r="S20" s="315"/>
      <c r="T20" s="315"/>
      <c r="U20" s="315"/>
      <c r="V20" s="315"/>
      <c r="W20" s="315"/>
      <c r="X20" s="315"/>
      <c r="Y20" s="315"/>
      <c r="Z20" s="315"/>
      <c r="AA20" s="315"/>
      <c r="AB20" s="315"/>
      <c r="AC20" s="315"/>
      <c r="AD20" s="315"/>
      <c r="AE20" s="315"/>
      <c r="AF20" s="315"/>
      <c r="AG20" s="315"/>
      <c r="AH20" s="315"/>
      <c r="AI20" s="315"/>
      <c r="AJ20" s="315"/>
      <c r="AK20" s="315"/>
      <c r="AL20" s="315"/>
      <c r="AM20" s="315"/>
      <c r="AN20" s="315"/>
      <c r="AO20" s="28"/>
      <c r="AP20" s="28"/>
      <c r="AQ20" s="30"/>
      <c r="BE20" s="30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0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09"/>
    </row>
    <row r="23" spans="2:71" s="1" customFormat="1" ht="25.9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16">
        <f>ROUND(AG51,2)</f>
        <v>0</v>
      </c>
      <c r="AL23" s="317"/>
      <c r="AM23" s="317"/>
      <c r="AN23" s="317"/>
      <c r="AO23" s="317"/>
      <c r="AP23" s="41"/>
      <c r="AQ23" s="44"/>
      <c r="BE23" s="30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09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18" t="s">
        <v>36</v>
      </c>
      <c r="M25" s="318"/>
      <c r="N25" s="318"/>
      <c r="O25" s="318"/>
      <c r="P25" s="41"/>
      <c r="Q25" s="41"/>
      <c r="R25" s="41"/>
      <c r="S25" s="41"/>
      <c r="T25" s="41"/>
      <c r="U25" s="41"/>
      <c r="V25" s="41"/>
      <c r="W25" s="318" t="s">
        <v>37</v>
      </c>
      <c r="X25" s="318"/>
      <c r="Y25" s="318"/>
      <c r="Z25" s="318"/>
      <c r="AA25" s="318"/>
      <c r="AB25" s="318"/>
      <c r="AC25" s="318"/>
      <c r="AD25" s="318"/>
      <c r="AE25" s="318"/>
      <c r="AF25" s="41"/>
      <c r="AG25" s="41"/>
      <c r="AH25" s="41"/>
      <c r="AI25" s="41"/>
      <c r="AJ25" s="41"/>
      <c r="AK25" s="318" t="s">
        <v>38</v>
      </c>
      <c r="AL25" s="318"/>
      <c r="AM25" s="318"/>
      <c r="AN25" s="318"/>
      <c r="AO25" s="318"/>
      <c r="AP25" s="41"/>
      <c r="AQ25" s="44"/>
      <c r="BE25" s="309"/>
    </row>
    <row r="26" spans="2:71" s="2" customFormat="1" ht="14.45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07">
        <v>0.21</v>
      </c>
      <c r="M26" s="306"/>
      <c r="N26" s="306"/>
      <c r="O26" s="306"/>
      <c r="P26" s="47"/>
      <c r="Q26" s="47"/>
      <c r="R26" s="47"/>
      <c r="S26" s="47"/>
      <c r="T26" s="47"/>
      <c r="U26" s="47"/>
      <c r="V26" s="47"/>
      <c r="W26" s="305">
        <f>ROUND(AZ51,2)</f>
        <v>0</v>
      </c>
      <c r="X26" s="306"/>
      <c r="Y26" s="306"/>
      <c r="Z26" s="306"/>
      <c r="AA26" s="306"/>
      <c r="AB26" s="306"/>
      <c r="AC26" s="306"/>
      <c r="AD26" s="306"/>
      <c r="AE26" s="306"/>
      <c r="AF26" s="47"/>
      <c r="AG26" s="47"/>
      <c r="AH26" s="47"/>
      <c r="AI26" s="47"/>
      <c r="AJ26" s="47"/>
      <c r="AK26" s="305">
        <f>ROUND(AV51,2)</f>
        <v>0</v>
      </c>
      <c r="AL26" s="306"/>
      <c r="AM26" s="306"/>
      <c r="AN26" s="306"/>
      <c r="AO26" s="306"/>
      <c r="AP26" s="47"/>
      <c r="AQ26" s="49"/>
      <c r="BE26" s="309"/>
    </row>
    <row r="27" spans="2:71" s="2" customFormat="1" ht="14.45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07">
        <v>0.15</v>
      </c>
      <c r="M27" s="306"/>
      <c r="N27" s="306"/>
      <c r="O27" s="306"/>
      <c r="P27" s="47"/>
      <c r="Q27" s="47"/>
      <c r="R27" s="47"/>
      <c r="S27" s="47"/>
      <c r="T27" s="47"/>
      <c r="U27" s="47"/>
      <c r="V27" s="47"/>
      <c r="W27" s="305">
        <f>ROUND(BA51,2)</f>
        <v>0</v>
      </c>
      <c r="X27" s="306"/>
      <c r="Y27" s="306"/>
      <c r="Z27" s="306"/>
      <c r="AA27" s="306"/>
      <c r="AB27" s="306"/>
      <c r="AC27" s="306"/>
      <c r="AD27" s="306"/>
      <c r="AE27" s="306"/>
      <c r="AF27" s="47"/>
      <c r="AG27" s="47"/>
      <c r="AH27" s="47"/>
      <c r="AI27" s="47"/>
      <c r="AJ27" s="47"/>
      <c r="AK27" s="305">
        <f>ROUND(AW51,2)</f>
        <v>0</v>
      </c>
      <c r="AL27" s="306"/>
      <c r="AM27" s="306"/>
      <c r="AN27" s="306"/>
      <c r="AO27" s="306"/>
      <c r="AP27" s="47"/>
      <c r="AQ27" s="49"/>
      <c r="BE27" s="309"/>
    </row>
    <row r="28" spans="2:71" s="2" customFormat="1" ht="14.45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07">
        <v>0.21</v>
      </c>
      <c r="M28" s="306"/>
      <c r="N28" s="306"/>
      <c r="O28" s="306"/>
      <c r="P28" s="47"/>
      <c r="Q28" s="47"/>
      <c r="R28" s="47"/>
      <c r="S28" s="47"/>
      <c r="T28" s="47"/>
      <c r="U28" s="47"/>
      <c r="V28" s="47"/>
      <c r="W28" s="305">
        <f>ROUND(BB51,2)</f>
        <v>0</v>
      </c>
      <c r="X28" s="306"/>
      <c r="Y28" s="306"/>
      <c r="Z28" s="306"/>
      <c r="AA28" s="306"/>
      <c r="AB28" s="306"/>
      <c r="AC28" s="306"/>
      <c r="AD28" s="306"/>
      <c r="AE28" s="306"/>
      <c r="AF28" s="47"/>
      <c r="AG28" s="47"/>
      <c r="AH28" s="47"/>
      <c r="AI28" s="47"/>
      <c r="AJ28" s="47"/>
      <c r="AK28" s="305">
        <v>0</v>
      </c>
      <c r="AL28" s="306"/>
      <c r="AM28" s="306"/>
      <c r="AN28" s="306"/>
      <c r="AO28" s="306"/>
      <c r="AP28" s="47"/>
      <c r="AQ28" s="49"/>
      <c r="BE28" s="309"/>
    </row>
    <row r="29" spans="2:71" s="2" customFormat="1" ht="14.45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07">
        <v>0.15</v>
      </c>
      <c r="M29" s="306"/>
      <c r="N29" s="306"/>
      <c r="O29" s="306"/>
      <c r="P29" s="47"/>
      <c r="Q29" s="47"/>
      <c r="R29" s="47"/>
      <c r="S29" s="47"/>
      <c r="T29" s="47"/>
      <c r="U29" s="47"/>
      <c r="V29" s="47"/>
      <c r="W29" s="305">
        <f>ROUND(BC51,2)</f>
        <v>0</v>
      </c>
      <c r="X29" s="306"/>
      <c r="Y29" s="306"/>
      <c r="Z29" s="306"/>
      <c r="AA29" s="306"/>
      <c r="AB29" s="306"/>
      <c r="AC29" s="306"/>
      <c r="AD29" s="306"/>
      <c r="AE29" s="306"/>
      <c r="AF29" s="47"/>
      <c r="AG29" s="47"/>
      <c r="AH29" s="47"/>
      <c r="AI29" s="47"/>
      <c r="AJ29" s="47"/>
      <c r="AK29" s="305">
        <v>0</v>
      </c>
      <c r="AL29" s="306"/>
      <c r="AM29" s="306"/>
      <c r="AN29" s="306"/>
      <c r="AO29" s="306"/>
      <c r="AP29" s="47"/>
      <c r="AQ29" s="49"/>
      <c r="BE29" s="309"/>
    </row>
    <row r="30" spans="2:71" s="2" customFormat="1" ht="14.45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07">
        <v>0</v>
      </c>
      <c r="M30" s="306"/>
      <c r="N30" s="306"/>
      <c r="O30" s="306"/>
      <c r="P30" s="47"/>
      <c r="Q30" s="47"/>
      <c r="R30" s="47"/>
      <c r="S30" s="47"/>
      <c r="T30" s="47"/>
      <c r="U30" s="47"/>
      <c r="V30" s="47"/>
      <c r="W30" s="305">
        <f>ROUND(BD51,2)</f>
        <v>0</v>
      </c>
      <c r="X30" s="306"/>
      <c r="Y30" s="306"/>
      <c r="Z30" s="306"/>
      <c r="AA30" s="306"/>
      <c r="AB30" s="306"/>
      <c r="AC30" s="306"/>
      <c r="AD30" s="306"/>
      <c r="AE30" s="306"/>
      <c r="AF30" s="47"/>
      <c r="AG30" s="47"/>
      <c r="AH30" s="47"/>
      <c r="AI30" s="47"/>
      <c r="AJ30" s="47"/>
      <c r="AK30" s="305">
        <v>0</v>
      </c>
      <c r="AL30" s="306"/>
      <c r="AM30" s="306"/>
      <c r="AN30" s="306"/>
      <c r="AO30" s="306"/>
      <c r="AP30" s="47"/>
      <c r="AQ30" s="49"/>
      <c r="BE30" s="30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09"/>
    </row>
    <row r="32" spans="2:71" s="1" customFormat="1" ht="25.9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19" t="s">
        <v>47</v>
      </c>
      <c r="Y32" s="320"/>
      <c r="Z32" s="320"/>
      <c r="AA32" s="320"/>
      <c r="AB32" s="320"/>
      <c r="AC32" s="52"/>
      <c r="AD32" s="52"/>
      <c r="AE32" s="52"/>
      <c r="AF32" s="52"/>
      <c r="AG32" s="52"/>
      <c r="AH32" s="52"/>
      <c r="AI32" s="52"/>
      <c r="AJ32" s="52"/>
      <c r="AK32" s="321">
        <f>SUM(AK23:AK30)</f>
        <v>0</v>
      </c>
      <c r="AL32" s="320"/>
      <c r="AM32" s="320"/>
      <c r="AN32" s="320"/>
      <c r="AO32" s="322"/>
      <c r="AP32" s="50"/>
      <c r="AQ32" s="54"/>
      <c r="BE32" s="30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48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>
        <f>K5</f>
        <v>0</v>
      </c>
      <c r="AR41" s="61"/>
    </row>
    <row r="42" spans="2:56" s="4" customFormat="1" ht="36.950000000000003" customHeight="1">
      <c r="B42" s="63"/>
      <c r="C42" s="64" t="s">
        <v>18</v>
      </c>
      <c r="L42" s="330" t="str">
        <f>K6</f>
        <v>Revitalizace staré části hřbitova v Kopřivnicí- 2.etapa                                                                                SO 101 Zpevněné plochy</v>
      </c>
      <c r="M42" s="331"/>
      <c r="N42" s="331"/>
      <c r="O42" s="331"/>
      <c r="P42" s="331"/>
      <c r="Q42" s="331"/>
      <c r="R42" s="331"/>
      <c r="S42" s="331"/>
      <c r="T42" s="331"/>
      <c r="U42" s="331"/>
      <c r="V42" s="331"/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  <c r="AK42" s="331"/>
      <c r="AL42" s="331"/>
      <c r="AM42" s="331"/>
      <c r="AN42" s="331"/>
      <c r="AO42" s="331"/>
      <c r="AR42" s="63"/>
    </row>
    <row r="43" spans="2:56" s="1" customFormat="1" ht="6.95" customHeight="1">
      <c r="B43" s="40"/>
      <c r="AR43" s="40"/>
    </row>
    <row r="44" spans="2:56" s="1" customFormat="1" ht="15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32" t="str">
        <f>IF(AN8= "","",AN8)</f>
        <v>3. 5. 2018</v>
      </c>
      <c r="AN44" s="332"/>
      <c r="AR44" s="40"/>
    </row>
    <row r="45" spans="2:56" s="1" customFormat="1" ht="6.95" customHeight="1">
      <c r="B45" s="40"/>
      <c r="AR45" s="40"/>
    </row>
    <row r="46" spans="2:56" s="1" customFormat="1" ht="15">
      <c r="B46" s="40"/>
      <c r="C46" s="62" t="s">
        <v>26</v>
      </c>
      <c r="L46" s="3" t="str">
        <f>IF(E11= "","",E11)</f>
        <v>SLUMEKO,s.r.o.,</v>
      </c>
      <c r="AI46" s="62" t="s">
        <v>31</v>
      </c>
      <c r="AM46" s="333" t="str">
        <f>IF(E17="","",E17)</f>
        <v>Ing.Ondřej Bojko</v>
      </c>
      <c r="AN46" s="333"/>
      <c r="AO46" s="333"/>
      <c r="AP46" s="333"/>
      <c r="AR46" s="40"/>
      <c r="AS46" s="334" t="s">
        <v>49</v>
      </c>
      <c r="AT46" s="335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5">
      <c r="B47" s="40"/>
      <c r="C47" s="62" t="s">
        <v>30</v>
      </c>
      <c r="L47" s="3">
        <f>IF(E14= "Vyplň údaj","",E14)</f>
        <v>0</v>
      </c>
      <c r="AR47" s="40"/>
      <c r="AS47" s="336"/>
      <c r="AT47" s="337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36"/>
      <c r="AT48" s="337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0" s="1" customFormat="1" ht="29.25" customHeight="1">
      <c r="B49" s="40"/>
      <c r="C49" s="338" t="s">
        <v>50</v>
      </c>
      <c r="D49" s="339"/>
      <c r="E49" s="339"/>
      <c r="F49" s="339"/>
      <c r="G49" s="339"/>
      <c r="H49" s="70"/>
      <c r="I49" s="340" t="s">
        <v>51</v>
      </c>
      <c r="J49" s="339"/>
      <c r="K49" s="339"/>
      <c r="L49" s="339"/>
      <c r="M49" s="339"/>
      <c r="N49" s="339"/>
      <c r="O49" s="339"/>
      <c r="P49" s="339"/>
      <c r="Q49" s="339"/>
      <c r="R49" s="339"/>
      <c r="S49" s="339"/>
      <c r="T49" s="339"/>
      <c r="U49" s="339"/>
      <c r="V49" s="339"/>
      <c r="W49" s="339"/>
      <c r="X49" s="339"/>
      <c r="Y49" s="339"/>
      <c r="Z49" s="339"/>
      <c r="AA49" s="339"/>
      <c r="AB49" s="339"/>
      <c r="AC49" s="339"/>
      <c r="AD49" s="339"/>
      <c r="AE49" s="339"/>
      <c r="AF49" s="339"/>
      <c r="AG49" s="341" t="s">
        <v>52</v>
      </c>
      <c r="AH49" s="339"/>
      <c r="AI49" s="339"/>
      <c r="AJ49" s="339"/>
      <c r="AK49" s="339"/>
      <c r="AL49" s="339"/>
      <c r="AM49" s="339"/>
      <c r="AN49" s="340" t="s">
        <v>53</v>
      </c>
      <c r="AO49" s="339"/>
      <c r="AP49" s="339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0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0" s="4" customFormat="1" ht="32.450000000000003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8">
        <f>ROUND(AG52,2)</f>
        <v>0</v>
      </c>
      <c r="AH51" s="328"/>
      <c r="AI51" s="328"/>
      <c r="AJ51" s="328"/>
      <c r="AK51" s="328"/>
      <c r="AL51" s="328"/>
      <c r="AM51" s="328"/>
      <c r="AN51" s="329">
        <f>SUM(AG51,AT51)</f>
        <v>0</v>
      </c>
      <c r="AO51" s="329"/>
      <c r="AP51" s="329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68</v>
      </c>
      <c r="BT51" s="64" t="s">
        <v>69</v>
      </c>
      <c r="BV51" s="64" t="s">
        <v>70</v>
      </c>
      <c r="BW51" s="64" t="s">
        <v>7</v>
      </c>
      <c r="BX51" s="64" t="s">
        <v>71</v>
      </c>
      <c r="CL51" s="64" t="s">
        <v>5</v>
      </c>
    </row>
    <row r="52" spans="1:90" s="5" customFormat="1" ht="37.5" customHeight="1">
      <c r="A52" s="83" t="s">
        <v>72</v>
      </c>
      <c r="B52" s="84"/>
      <c r="C52" s="85"/>
      <c r="D52" s="327"/>
      <c r="E52" s="327"/>
      <c r="F52" s="327"/>
      <c r="G52" s="327"/>
      <c r="H52" s="327"/>
      <c r="I52" s="86"/>
      <c r="J52" s="327" t="s">
        <v>19</v>
      </c>
      <c r="K52" s="327"/>
      <c r="L52" s="327"/>
      <c r="M52" s="327"/>
      <c r="N52" s="327"/>
      <c r="O52" s="327"/>
      <c r="P52" s="327"/>
      <c r="Q52" s="327"/>
      <c r="R52" s="327"/>
      <c r="S52" s="327"/>
      <c r="T52" s="327"/>
      <c r="U52" s="327"/>
      <c r="V52" s="327"/>
      <c r="W52" s="327"/>
      <c r="X52" s="327"/>
      <c r="Y52" s="327"/>
      <c r="Z52" s="327"/>
      <c r="AA52" s="327"/>
      <c r="AB52" s="327"/>
      <c r="AC52" s="327"/>
      <c r="AD52" s="327"/>
      <c r="AE52" s="327"/>
      <c r="AF52" s="327"/>
      <c r="AG52" s="325">
        <f>'2018-0256a - Revitalizace...'!J25</f>
        <v>0</v>
      </c>
      <c r="AH52" s="326"/>
      <c r="AI52" s="326"/>
      <c r="AJ52" s="326"/>
      <c r="AK52" s="326"/>
      <c r="AL52" s="326"/>
      <c r="AM52" s="326"/>
      <c r="AN52" s="325">
        <f>SUM(AG52,AT52)</f>
        <v>0</v>
      </c>
      <c r="AO52" s="326"/>
      <c r="AP52" s="326"/>
      <c r="AQ52" s="87" t="s">
        <v>73</v>
      </c>
      <c r="AR52" s="84"/>
      <c r="AS52" s="88">
        <v>0</v>
      </c>
      <c r="AT52" s="89">
        <f>ROUND(SUM(AV52:AW52),2)</f>
        <v>0</v>
      </c>
      <c r="AU52" s="90">
        <f>'2018-0256a - Revitalizace...'!P80</f>
        <v>0</v>
      </c>
      <c r="AV52" s="89">
        <f>'2018-0256a - Revitalizace...'!J28</f>
        <v>0</v>
      </c>
      <c r="AW52" s="89">
        <f>'2018-0256a - Revitalizace...'!J29</f>
        <v>0</v>
      </c>
      <c r="AX52" s="89">
        <f>'2018-0256a - Revitalizace...'!J30</f>
        <v>0</v>
      </c>
      <c r="AY52" s="89">
        <f>'2018-0256a - Revitalizace...'!J31</f>
        <v>0</v>
      </c>
      <c r="AZ52" s="89">
        <f>'2018-0256a - Revitalizace...'!F28</f>
        <v>0</v>
      </c>
      <c r="BA52" s="89">
        <f>'2018-0256a - Revitalizace...'!F29</f>
        <v>0</v>
      </c>
      <c r="BB52" s="89">
        <f>'2018-0256a - Revitalizace...'!F30</f>
        <v>0</v>
      </c>
      <c r="BC52" s="89">
        <f>'2018-0256a - Revitalizace...'!F31</f>
        <v>0</v>
      </c>
      <c r="BD52" s="91">
        <f>'2018-0256a - Revitalizace...'!F32</f>
        <v>0</v>
      </c>
      <c r="BT52" s="92" t="s">
        <v>74</v>
      </c>
      <c r="BU52" s="92" t="s">
        <v>75</v>
      </c>
      <c r="BV52" s="92" t="s">
        <v>70</v>
      </c>
      <c r="BW52" s="92" t="s">
        <v>7</v>
      </c>
      <c r="BX52" s="92" t="s">
        <v>71</v>
      </c>
      <c r="CL52" s="92" t="s">
        <v>5</v>
      </c>
    </row>
    <row r="53" spans="1:90" s="1" customFormat="1" ht="30" customHeight="1">
      <c r="B53" s="40"/>
      <c r="AR53" s="40"/>
    </row>
    <row r="54" spans="1:90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L30:O30"/>
    <mergeCell ref="D52:H52"/>
    <mergeCell ref="J52:AF52"/>
    <mergeCell ref="AG51:AM51"/>
    <mergeCell ref="AN51:AP51"/>
    <mergeCell ref="L42:AO42"/>
    <mergeCell ref="AM44:AN44"/>
    <mergeCell ref="AM46:AP46"/>
    <mergeCell ref="C49:G49"/>
    <mergeCell ref="I49:AF49"/>
    <mergeCell ref="AG49:AM49"/>
    <mergeCell ref="AN49:AP49"/>
    <mergeCell ref="AK32:AO32"/>
    <mergeCell ref="W28:AE28"/>
    <mergeCell ref="AK28:AO28"/>
    <mergeCell ref="AR2:BE2"/>
    <mergeCell ref="AN52:AP52"/>
    <mergeCell ref="AG52:AM52"/>
    <mergeCell ref="AS46:AT48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30:AE30"/>
    <mergeCell ref="AK30:AO30"/>
    <mergeCell ref="X32:AB32"/>
    <mergeCell ref="W27:AE27"/>
    <mergeCell ref="AK27:AO27"/>
    <mergeCell ref="L28:O28"/>
    <mergeCell ref="L29:O29"/>
    <mergeCell ref="W29:AE29"/>
    <mergeCell ref="AK29:AO29"/>
  </mergeCells>
  <hyperlinks>
    <hyperlink ref="K1:S1" location="C2" display="1) Rekapitulace stavby"/>
    <hyperlink ref="W1:AI1" location="C51" display="2) Rekapitulace objektů stavby a soupisů prací"/>
    <hyperlink ref="A52" location="'2018-0256a - Revitalizace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54"/>
  <sheetViews>
    <sheetView showGridLines="0" topLeftCell="B1" workbookViewId="0">
      <pane ySplit="1" topLeftCell="A2" activePane="bottomLeft" state="frozen"/>
      <selection pane="bottomLeft" activeCell="K142" sqref="K14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3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4"/>
      <c r="C1" s="94"/>
      <c r="D1" s="95" t="s">
        <v>1</v>
      </c>
      <c r="E1" s="94"/>
      <c r="F1" s="96" t="s">
        <v>76</v>
      </c>
      <c r="G1" s="342" t="s">
        <v>77</v>
      </c>
      <c r="H1" s="342"/>
      <c r="I1" s="97"/>
      <c r="J1" s="96" t="s">
        <v>78</v>
      </c>
      <c r="K1" s="95" t="s">
        <v>79</v>
      </c>
      <c r="L1" s="96" t="s">
        <v>80</v>
      </c>
      <c r="M1" s="96"/>
      <c r="N1" s="96"/>
      <c r="O1" s="96"/>
      <c r="P1" s="96"/>
      <c r="Q1" s="96"/>
      <c r="R1" s="96"/>
      <c r="S1" s="96"/>
      <c r="T1" s="96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23" t="s">
        <v>8</v>
      </c>
      <c r="M2" s="324"/>
      <c r="N2" s="324"/>
      <c r="O2" s="324"/>
      <c r="P2" s="324"/>
      <c r="Q2" s="324"/>
      <c r="R2" s="324"/>
      <c r="S2" s="324"/>
      <c r="T2" s="324"/>
      <c r="U2" s="324"/>
      <c r="V2" s="324"/>
      <c r="AT2" s="23" t="s">
        <v>7</v>
      </c>
    </row>
    <row r="3" spans="1:70" ht="6.95" customHeight="1">
      <c r="B3" s="24"/>
      <c r="C3" s="25"/>
      <c r="D3" s="25"/>
      <c r="E3" s="25"/>
      <c r="F3" s="25"/>
      <c r="G3" s="25"/>
      <c r="H3" s="25"/>
      <c r="I3" s="98"/>
      <c r="J3" s="25"/>
      <c r="K3" s="26"/>
      <c r="AT3" s="23" t="s">
        <v>81</v>
      </c>
    </row>
    <row r="4" spans="1:70" ht="36.950000000000003" customHeight="1">
      <c r="B4" s="27"/>
      <c r="C4" s="28"/>
      <c r="D4" s="29" t="s">
        <v>82</v>
      </c>
      <c r="E4" s="28"/>
      <c r="F4" s="28"/>
      <c r="G4" s="28"/>
      <c r="H4" s="28"/>
      <c r="I4" s="99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99"/>
      <c r="J5" s="28"/>
      <c r="K5" s="30"/>
    </row>
    <row r="6" spans="1:70" s="1" customFormat="1" ht="15">
      <c r="B6" s="40"/>
      <c r="C6" s="41"/>
      <c r="D6" s="36" t="s">
        <v>18</v>
      </c>
      <c r="E6" s="41"/>
      <c r="F6" s="41"/>
      <c r="G6" s="41"/>
      <c r="H6" s="41"/>
      <c r="I6" s="100"/>
      <c r="J6" s="41"/>
      <c r="K6" s="44"/>
    </row>
    <row r="7" spans="1:70" s="1" customFormat="1" ht="36.950000000000003" customHeight="1">
      <c r="B7" s="40"/>
      <c r="C7" s="41"/>
      <c r="D7" s="41"/>
      <c r="E7" s="343" t="s">
        <v>449</v>
      </c>
      <c r="F7" s="344"/>
      <c r="G7" s="344"/>
      <c r="H7" s="344"/>
      <c r="I7" s="100"/>
      <c r="J7" s="41"/>
      <c r="K7" s="44"/>
    </row>
    <row r="8" spans="1:70" s="1" customFormat="1">
      <c r="B8" s="40"/>
      <c r="C8" s="41"/>
      <c r="D8" s="41"/>
      <c r="E8" s="41"/>
      <c r="F8" s="41"/>
      <c r="G8" s="41"/>
      <c r="H8" s="41"/>
      <c r="I8" s="100"/>
      <c r="J8" s="41"/>
      <c r="K8" s="44"/>
    </row>
    <row r="9" spans="1:70" s="1" customFormat="1" ht="14.45" customHeight="1">
      <c r="B9" s="40"/>
      <c r="C9" s="41"/>
      <c r="D9" s="36" t="s">
        <v>20</v>
      </c>
      <c r="E9" s="41"/>
      <c r="F9" s="34" t="s">
        <v>5</v>
      </c>
      <c r="G9" s="41"/>
      <c r="H9" s="41"/>
      <c r="I9" s="101" t="s">
        <v>21</v>
      </c>
      <c r="J9" s="34" t="s">
        <v>5</v>
      </c>
      <c r="K9" s="44"/>
    </row>
    <row r="10" spans="1:70" s="1" customFormat="1" ht="14.45" customHeight="1">
      <c r="B10" s="40"/>
      <c r="C10" s="41"/>
      <c r="D10" s="36" t="s">
        <v>22</v>
      </c>
      <c r="E10" s="41"/>
      <c r="F10" s="34" t="s">
        <v>23</v>
      </c>
      <c r="G10" s="41"/>
      <c r="H10" s="41"/>
      <c r="I10" s="101" t="s">
        <v>24</v>
      </c>
      <c r="J10" s="102" t="str">
        <f>'Rekapitulace stavby'!AN8</f>
        <v>3. 5. 2018</v>
      </c>
      <c r="K10" s="44"/>
    </row>
    <row r="11" spans="1:70" s="1" customFormat="1" ht="10.9" customHeight="1">
      <c r="B11" s="40"/>
      <c r="C11" s="41"/>
      <c r="D11" s="41"/>
      <c r="E11" s="41"/>
      <c r="F11" s="41"/>
      <c r="G11" s="41"/>
      <c r="H11" s="41"/>
      <c r="I11" s="100"/>
      <c r="J11" s="41"/>
      <c r="K11" s="44"/>
    </row>
    <row r="12" spans="1:70" s="1" customFormat="1" ht="14.45" customHeight="1">
      <c r="B12" s="40"/>
      <c r="C12" s="41"/>
      <c r="D12" s="36" t="s">
        <v>26</v>
      </c>
      <c r="E12" s="41"/>
      <c r="F12" s="41"/>
      <c r="G12" s="41"/>
      <c r="H12" s="41"/>
      <c r="I12" s="101" t="s">
        <v>27</v>
      </c>
      <c r="J12" s="34" t="s">
        <v>5</v>
      </c>
      <c r="K12" s="44"/>
    </row>
    <row r="13" spans="1:70" s="1" customFormat="1" ht="18" customHeight="1">
      <c r="B13" s="40"/>
      <c r="C13" s="41"/>
      <c r="D13" s="41"/>
      <c r="E13" s="34" t="s">
        <v>28</v>
      </c>
      <c r="F13" s="41"/>
      <c r="G13" s="41"/>
      <c r="H13" s="41"/>
      <c r="I13" s="101" t="s">
        <v>29</v>
      </c>
      <c r="J13" s="34" t="s">
        <v>5</v>
      </c>
      <c r="K13" s="44"/>
    </row>
    <row r="14" spans="1:70" s="1" customFormat="1" ht="6.95" customHeight="1">
      <c r="B14" s="40"/>
      <c r="C14" s="41"/>
      <c r="D14" s="41"/>
      <c r="E14" s="41"/>
      <c r="F14" s="41"/>
      <c r="G14" s="41"/>
      <c r="H14" s="41"/>
      <c r="I14" s="100"/>
      <c r="J14" s="41"/>
      <c r="K14" s="44"/>
    </row>
    <row r="15" spans="1:70" s="1" customFormat="1" ht="14.45" customHeight="1">
      <c r="B15" s="40"/>
      <c r="C15" s="41"/>
      <c r="D15" s="36" t="s">
        <v>30</v>
      </c>
      <c r="E15" s="41"/>
      <c r="F15" s="41"/>
      <c r="G15" s="41"/>
      <c r="H15" s="41"/>
      <c r="I15" s="101" t="s">
        <v>27</v>
      </c>
      <c r="J15" s="34" t="str">
        <f>IF('Rekapitulace stavby'!AN13="Vyplň údaj","",IF('Rekapitulace stavby'!AN13="","",'Rekapitulace stavby'!AN13))</f>
        <v/>
      </c>
      <c r="K15" s="44"/>
    </row>
    <row r="16" spans="1:70" s="1" customFormat="1" ht="18" customHeight="1">
      <c r="B16" s="40"/>
      <c r="C16" s="41"/>
      <c r="D16" s="41"/>
      <c r="E16" s="34" t="str">
        <f>IF('Rekapitulace stavby'!E14="Vyplň údaj","",IF('Rekapitulace stavby'!E14="","",'Rekapitulace stavby'!E14))</f>
        <v/>
      </c>
      <c r="F16" s="41"/>
      <c r="G16" s="41"/>
      <c r="H16" s="41"/>
      <c r="I16" s="101" t="s">
        <v>29</v>
      </c>
      <c r="J16" s="34" t="str">
        <f>IF('Rekapitulace stavby'!AN14="Vyplň údaj","",IF('Rekapitulace stavby'!AN14="","",'Rekapitulace stavby'!AN14))</f>
        <v/>
      </c>
      <c r="K16" s="44"/>
    </row>
    <row r="17" spans="2:11" s="1" customFormat="1" ht="6.95" customHeight="1">
      <c r="B17" s="40"/>
      <c r="C17" s="41"/>
      <c r="D17" s="41"/>
      <c r="E17" s="41"/>
      <c r="F17" s="41"/>
      <c r="G17" s="41"/>
      <c r="H17" s="41"/>
      <c r="I17" s="100"/>
      <c r="J17" s="41"/>
      <c r="K17" s="44"/>
    </row>
    <row r="18" spans="2:11" s="1" customFormat="1" ht="14.45" customHeight="1">
      <c r="B18" s="40"/>
      <c r="C18" s="41"/>
      <c r="D18" s="36" t="s">
        <v>31</v>
      </c>
      <c r="E18" s="41"/>
      <c r="F18" s="41"/>
      <c r="G18" s="41"/>
      <c r="H18" s="41"/>
      <c r="I18" s="101" t="s">
        <v>27</v>
      </c>
      <c r="J18" s="34" t="s">
        <v>5</v>
      </c>
      <c r="K18" s="44"/>
    </row>
    <row r="19" spans="2:11" s="1" customFormat="1" ht="18" customHeight="1">
      <c r="B19" s="40"/>
      <c r="C19" s="41"/>
      <c r="D19" s="41"/>
      <c r="E19" s="34" t="s">
        <v>32</v>
      </c>
      <c r="F19" s="41"/>
      <c r="G19" s="41"/>
      <c r="H19" s="41"/>
      <c r="I19" s="101" t="s">
        <v>29</v>
      </c>
      <c r="J19" s="34" t="s">
        <v>5</v>
      </c>
      <c r="K19" s="44"/>
    </row>
    <row r="20" spans="2:11" s="1" customFormat="1" ht="6.95" customHeight="1">
      <c r="B20" s="40"/>
      <c r="C20" s="41"/>
      <c r="D20" s="41"/>
      <c r="E20" s="41"/>
      <c r="F20" s="41"/>
      <c r="G20" s="41"/>
      <c r="H20" s="41"/>
      <c r="I20" s="100"/>
      <c r="J20" s="41"/>
      <c r="K20" s="44"/>
    </row>
    <row r="21" spans="2:11" s="1" customFormat="1" ht="14.45" customHeight="1">
      <c r="B21" s="40"/>
      <c r="C21" s="41"/>
      <c r="D21" s="36" t="s">
        <v>34</v>
      </c>
      <c r="E21" s="41"/>
      <c r="F21" s="41"/>
      <c r="G21" s="41"/>
      <c r="H21" s="41"/>
      <c r="I21" s="100"/>
      <c r="J21" s="41"/>
      <c r="K21" s="44"/>
    </row>
    <row r="22" spans="2:11" s="6" customFormat="1" ht="22.5" customHeight="1">
      <c r="B22" s="103"/>
      <c r="C22" s="104"/>
      <c r="D22" s="104"/>
      <c r="E22" s="315" t="s">
        <v>5</v>
      </c>
      <c r="F22" s="315"/>
      <c r="G22" s="315"/>
      <c r="H22" s="315"/>
      <c r="I22" s="105"/>
      <c r="J22" s="104"/>
      <c r="K22" s="106"/>
    </row>
    <row r="23" spans="2:11" s="1" customFormat="1" ht="6.95" customHeight="1">
      <c r="B23" s="40"/>
      <c r="C23" s="41"/>
      <c r="D23" s="41"/>
      <c r="E23" s="41"/>
      <c r="F23" s="41"/>
      <c r="G23" s="41"/>
      <c r="H23" s="41"/>
      <c r="I23" s="100"/>
      <c r="J23" s="41"/>
      <c r="K23" s="44"/>
    </row>
    <row r="24" spans="2:11" s="1" customFormat="1" ht="6.95" customHeight="1">
      <c r="B24" s="40"/>
      <c r="C24" s="41"/>
      <c r="D24" s="67"/>
      <c r="E24" s="67"/>
      <c r="F24" s="67"/>
      <c r="G24" s="67"/>
      <c r="H24" s="67"/>
      <c r="I24" s="107"/>
      <c r="J24" s="67"/>
      <c r="K24" s="108"/>
    </row>
    <row r="25" spans="2:11" s="1" customFormat="1" ht="25.35" customHeight="1">
      <c r="B25" s="40"/>
      <c r="C25" s="41"/>
      <c r="D25" s="109" t="s">
        <v>35</v>
      </c>
      <c r="E25" s="41"/>
      <c r="F25" s="41"/>
      <c r="G25" s="41"/>
      <c r="H25" s="41"/>
      <c r="I25" s="100"/>
      <c r="J25" s="110">
        <f>ROUND(J80,2)</f>
        <v>0</v>
      </c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7"/>
      <c r="J26" s="67"/>
      <c r="K26" s="108"/>
    </row>
    <row r="27" spans="2:11" s="1" customFormat="1" ht="14.45" customHeight="1">
      <c r="B27" s="40"/>
      <c r="C27" s="41"/>
      <c r="D27" s="41"/>
      <c r="E27" s="41"/>
      <c r="F27" s="45" t="s">
        <v>37</v>
      </c>
      <c r="G27" s="41"/>
      <c r="H27" s="41"/>
      <c r="I27" s="111" t="s">
        <v>36</v>
      </c>
      <c r="J27" s="45" t="s">
        <v>38</v>
      </c>
      <c r="K27" s="44"/>
    </row>
    <row r="28" spans="2:11" s="1" customFormat="1" ht="14.45" customHeight="1">
      <c r="B28" s="40"/>
      <c r="C28" s="41"/>
      <c r="D28" s="48" t="s">
        <v>39</v>
      </c>
      <c r="E28" s="48" t="s">
        <v>40</v>
      </c>
      <c r="F28" s="112">
        <f>ROUND(SUM(BE80:BE153), 2)</f>
        <v>0</v>
      </c>
      <c r="G28" s="41"/>
      <c r="H28" s="41"/>
      <c r="I28" s="113">
        <v>0.21</v>
      </c>
      <c r="J28" s="112">
        <f>ROUND(ROUND((SUM(BE80:BE153)), 2)*I28, 2)</f>
        <v>0</v>
      </c>
      <c r="K28" s="44"/>
    </row>
    <row r="29" spans="2:11" s="1" customFormat="1" ht="14.45" customHeight="1">
      <c r="B29" s="40"/>
      <c r="C29" s="41"/>
      <c r="D29" s="41"/>
      <c r="E29" s="48" t="s">
        <v>41</v>
      </c>
      <c r="F29" s="112">
        <f>ROUND(SUM(BF80:BF153), 2)</f>
        <v>0</v>
      </c>
      <c r="G29" s="41"/>
      <c r="H29" s="41"/>
      <c r="I29" s="113">
        <v>0.15</v>
      </c>
      <c r="J29" s="112">
        <f>ROUND(ROUND((SUM(BF80:BF153)), 2)*I29, 2)</f>
        <v>0</v>
      </c>
      <c r="K29" s="44"/>
    </row>
    <row r="30" spans="2:11" s="1" customFormat="1" ht="14.45" hidden="1" customHeight="1">
      <c r="B30" s="40"/>
      <c r="C30" s="41"/>
      <c r="D30" s="41"/>
      <c r="E30" s="48" t="s">
        <v>42</v>
      </c>
      <c r="F30" s="112">
        <f>ROUND(SUM(BG80:BG153), 2)</f>
        <v>0</v>
      </c>
      <c r="G30" s="41"/>
      <c r="H30" s="41"/>
      <c r="I30" s="113">
        <v>0.21</v>
      </c>
      <c r="J30" s="112">
        <v>0</v>
      </c>
      <c r="K30" s="44"/>
    </row>
    <row r="31" spans="2:11" s="1" customFormat="1" ht="14.45" hidden="1" customHeight="1">
      <c r="B31" s="40"/>
      <c r="C31" s="41"/>
      <c r="D31" s="41"/>
      <c r="E31" s="48" t="s">
        <v>43</v>
      </c>
      <c r="F31" s="112">
        <f>ROUND(SUM(BH80:BH153), 2)</f>
        <v>0</v>
      </c>
      <c r="G31" s="41"/>
      <c r="H31" s="41"/>
      <c r="I31" s="113">
        <v>0.15</v>
      </c>
      <c r="J31" s="112"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44</v>
      </c>
      <c r="F32" s="112">
        <f>ROUND(SUM(BI80:BI153), 2)</f>
        <v>0</v>
      </c>
      <c r="G32" s="41"/>
      <c r="H32" s="41"/>
      <c r="I32" s="113">
        <v>0</v>
      </c>
      <c r="J32" s="112">
        <v>0</v>
      </c>
      <c r="K32" s="44"/>
    </row>
    <row r="33" spans="2:11" s="1" customFormat="1" ht="6.95" customHeight="1">
      <c r="B33" s="40"/>
      <c r="C33" s="41"/>
      <c r="D33" s="41"/>
      <c r="E33" s="41"/>
      <c r="F33" s="41"/>
      <c r="G33" s="41"/>
      <c r="H33" s="41"/>
      <c r="I33" s="100"/>
      <c r="J33" s="41"/>
      <c r="K33" s="44"/>
    </row>
    <row r="34" spans="2:11" s="1" customFormat="1" ht="25.35" customHeight="1">
      <c r="B34" s="40"/>
      <c r="C34" s="114"/>
      <c r="D34" s="115" t="s">
        <v>45</v>
      </c>
      <c r="E34" s="70"/>
      <c r="F34" s="70"/>
      <c r="G34" s="116" t="s">
        <v>46</v>
      </c>
      <c r="H34" s="117" t="s">
        <v>47</v>
      </c>
      <c r="I34" s="118"/>
      <c r="J34" s="119">
        <f>SUM(J25:J32)</f>
        <v>0</v>
      </c>
      <c r="K34" s="120"/>
    </row>
    <row r="35" spans="2:11" s="1" customFormat="1" ht="14.45" customHeight="1">
      <c r="B35" s="55"/>
      <c r="C35" s="56"/>
      <c r="D35" s="56"/>
      <c r="E35" s="56"/>
      <c r="F35" s="56"/>
      <c r="G35" s="56"/>
      <c r="H35" s="56"/>
      <c r="I35" s="121"/>
      <c r="J35" s="56"/>
      <c r="K35" s="57"/>
    </row>
    <row r="39" spans="2:11" s="1" customFormat="1" ht="6.95" customHeight="1">
      <c r="B39" s="58"/>
      <c r="C39" s="59"/>
      <c r="D39" s="59"/>
      <c r="E39" s="59"/>
      <c r="F39" s="59"/>
      <c r="G39" s="59"/>
      <c r="H39" s="59"/>
      <c r="I39" s="122"/>
      <c r="J39" s="59"/>
      <c r="K39" s="123"/>
    </row>
    <row r="40" spans="2:11" s="1" customFormat="1" ht="36.950000000000003" customHeight="1">
      <c r="B40" s="40"/>
      <c r="C40" s="29" t="s">
        <v>83</v>
      </c>
      <c r="D40" s="41"/>
      <c r="E40" s="41"/>
      <c r="F40" s="41"/>
      <c r="G40" s="41"/>
      <c r="H40" s="41"/>
      <c r="I40" s="100"/>
      <c r="J40" s="41"/>
      <c r="K40" s="44"/>
    </row>
    <row r="41" spans="2:11" s="1" customFormat="1" ht="6.95" customHeight="1">
      <c r="B41" s="40"/>
      <c r="C41" s="41"/>
      <c r="D41" s="41"/>
      <c r="E41" s="41"/>
      <c r="F41" s="41"/>
      <c r="G41" s="41"/>
      <c r="H41" s="41"/>
      <c r="I41" s="100"/>
      <c r="J41" s="41"/>
      <c r="K41" s="44"/>
    </row>
    <row r="42" spans="2:11" s="1" customFormat="1" ht="14.45" customHeight="1">
      <c r="B42" s="40"/>
      <c r="C42" s="36" t="s">
        <v>18</v>
      </c>
      <c r="D42" s="41"/>
      <c r="E42" s="41"/>
      <c r="F42" s="41"/>
      <c r="G42" s="41"/>
      <c r="H42" s="41"/>
      <c r="I42" s="100"/>
      <c r="J42" s="41"/>
      <c r="K42" s="44"/>
    </row>
    <row r="43" spans="2:11" s="1" customFormat="1" ht="32.450000000000003" customHeight="1">
      <c r="B43" s="40"/>
      <c r="C43" s="41"/>
      <c r="D43" s="41"/>
      <c r="E43" s="343" t="str">
        <f>E7</f>
        <v>Revitalizace staré části hřbitova v Kopřivnicí- 2.etapa                                                   SO 101 Zpevněné plochy</v>
      </c>
      <c r="F43" s="344"/>
      <c r="G43" s="344"/>
      <c r="H43" s="344"/>
      <c r="I43" s="100"/>
      <c r="J43" s="41"/>
      <c r="K43" s="44"/>
    </row>
    <row r="44" spans="2:11" s="1" customFormat="1" ht="12.6" customHeight="1">
      <c r="B44" s="40"/>
      <c r="C44" s="41"/>
      <c r="D44" s="41"/>
      <c r="E44" s="41"/>
      <c r="F44" s="41"/>
      <c r="G44" s="41"/>
      <c r="H44" s="41"/>
      <c r="I44" s="100"/>
      <c r="J44" s="41"/>
      <c r="K44" s="44"/>
    </row>
    <row r="45" spans="2:11" s="1" customFormat="1" ht="18" customHeight="1">
      <c r="B45" s="40"/>
      <c r="C45" s="36" t="s">
        <v>22</v>
      </c>
      <c r="D45" s="41"/>
      <c r="E45" s="41"/>
      <c r="F45" s="34" t="str">
        <f>F10</f>
        <v xml:space="preserve"> </v>
      </c>
      <c r="G45" s="41"/>
      <c r="H45" s="41"/>
      <c r="I45" s="101" t="s">
        <v>24</v>
      </c>
      <c r="J45" s="102" t="str">
        <f>IF(J10="","",J10)</f>
        <v>3. 5. 2018</v>
      </c>
      <c r="K45" s="44"/>
    </row>
    <row r="46" spans="2:11" s="1" customFormat="1" ht="6.95" customHeight="1">
      <c r="B46" s="40"/>
      <c r="C46" s="41"/>
      <c r="D46" s="41"/>
      <c r="E46" s="41"/>
      <c r="F46" s="41"/>
      <c r="G46" s="41"/>
      <c r="H46" s="41"/>
      <c r="I46" s="100"/>
      <c r="J46" s="41"/>
      <c r="K46" s="44"/>
    </row>
    <row r="47" spans="2:11" s="1" customFormat="1" ht="15">
      <c r="B47" s="40"/>
      <c r="C47" s="36" t="s">
        <v>26</v>
      </c>
      <c r="D47" s="41"/>
      <c r="E47" s="41"/>
      <c r="F47" s="34" t="str">
        <f>E13</f>
        <v>SLUMEKO,s.r.o.,</v>
      </c>
      <c r="G47" s="41"/>
      <c r="H47" s="41"/>
      <c r="I47" s="101" t="s">
        <v>31</v>
      </c>
      <c r="J47" s="34" t="str">
        <f>E19</f>
        <v>Ing.Ondřej Bojko</v>
      </c>
      <c r="K47" s="44"/>
    </row>
    <row r="48" spans="2:11" s="1" customFormat="1" ht="14.45" customHeight="1">
      <c r="B48" s="40"/>
      <c r="C48" s="36" t="s">
        <v>30</v>
      </c>
      <c r="D48" s="41"/>
      <c r="E48" s="41"/>
      <c r="F48" s="34" t="str">
        <f>IF(E16="","",E16)</f>
        <v/>
      </c>
      <c r="G48" s="41"/>
      <c r="H48" s="41"/>
      <c r="I48" s="100"/>
      <c r="J48" s="41"/>
      <c r="K48" s="44"/>
    </row>
    <row r="49" spans="2:47" s="1" customFormat="1" ht="10.35" customHeight="1">
      <c r="B49" s="40"/>
      <c r="C49" s="41"/>
      <c r="D49" s="41"/>
      <c r="E49" s="41"/>
      <c r="F49" s="41"/>
      <c r="G49" s="41"/>
      <c r="H49" s="41"/>
      <c r="I49" s="100"/>
      <c r="J49" s="41"/>
      <c r="K49" s="44"/>
    </row>
    <row r="50" spans="2:47" s="1" customFormat="1" ht="29.25" customHeight="1">
      <c r="B50" s="40"/>
      <c r="C50" s="124" t="s">
        <v>84</v>
      </c>
      <c r="D50" s="114"/>
      <c r="E50" s="114"/>
      <c r="F50" s="114"/>
      <c r="G50" s="114"/>
      <c r="H50" s="114"/>
      <c r="I50" s="125"/>
      <c r="J50" s="126" t="s">
        <v>85</v>
      </c>
      <c r="K50" s="127"/>
    </row>
    <row r="51" spans="2:47" s="1" customFormat="1" ht="10.35" customHeight="1">
      <c r="B51" s="40"/>
      <c r="C51" s="41"/>
      <c r="D51" s="41"/>
      <c r="E51" s="41"/>
      <c r="F51" s="41"/>
      <c r="G51" s="41"/>
      <c r="H51" s="41"/>
      <c r="I51" s="100"/>
      <c r="J51" s="41"/>
      <c r="K51" s="44"/>
    </row>
    <row r="52" spans="2:47" s="1" customFormat="1" ht="29.25" customHeight="1">
      <c r="B52" s="40"/>
      <c r="C52" s="128" t="s">
        <v>86</v>
      </c>
      <c r="D52" s="41"/>
      <c r="E52" s="41"/>
      <c r="F52" s="41"/>
      <c r="G52" s="41"/>
      <c r="H52" s="41"/>
      <c r="I52" s="100"/>
      <c r="J52" s="110">
        <f>J80</f>
        <v>0</v>
      </c>
      <c r="K52" s="44"/>
      <c r="AU52" s="23" t="s">
        <v>87</v>
      </c>
    </row>
    <row r="53" spans="2:47" s="7" customFormat="1" ht="24.95" customHeight="1">
      <c r="B53" s="129"/>
      <c r="C53" s="130"/>
      <c r="D53" s="131" t="s">
        <v>88</v>
      </c>
      <c r="E53" s="132"/>
      <c r="F53" s="132"/>
      <c r="G53" s="132"/>
      <c r="H53" s="132"/>
      <c r="I53" s="133"/>
      <c r="J53" s="134">
        <f>J81</f>
        <v>0</v>
      </c>
      <c r="K53" s="135"/>
    </row>
    <row r="54" spans="2:47" s="8" customFormat="1" ht="19.899999999999999" customHeight="1">
      <c r="B54" s="136"/>
      <c r="C54" s="137"/>
      <c r="D54" s="138" t="s">
        <v>89</v>
      </c>
      <c r="E54" s="139"/>
      <c r="F54" s="139"/>
      <c r="G54" s="139"/>
      <c r="H54" s="139"/>
      <c r="I54" s="140"/>
      <c r="J54" s="141">
        <f>J82</f>
        <v>0</v>
      </c>
      <c r="K54" s="142"/>
    </row>
    <row r="55" spans="2:47" s="8" customFormat="1" ht="19.899999999999999" customHeight="1">
      <c r="B55" s="136"/>
      <c r="C55" s="137"/>
      <c r="D55" s="138" t="s">
        <v>90</v>
      </c>
      <c r="E55" s="139"/>
      <c r="F55" s="139"/>
      <c r="G55" s="139"/>
      <c r="H55" s="139"/>
      <c r="I55" s="140"/>
      <c r="J55" s="141">
        <f>J107</f>
        <v>0</v>
      </c>
      <c r="K55" s="142"/>
    </row>
    <row r="56" spans="2:47" s="8" customFormat="1" ht="19.899999999999999" customHeight="1">
      <c r="B56" s="136"/>
      <c r="C56" s="137"/>
      <c r="D56" s="138" t="s">
        <v>91</v>
      </c>
      <c r="E56" s="139"/>
      <c r="F56" s="139"/>
      <c r="G56" s="139"/>
      <c r="H56" s="139"/>
      <c r="I56" s="140"/>
      <c r="J56" s="141">
        <f>J112</f>
        <v>0</v>
      </c>
      <c r="K56" s="142"/>
    </row>
    <row r="57" spans="2:47" s="8" customFormat="1" ht="19.899999999999999" customHeight="1">
      <c r="B57" s="136"/>
      <c r="C57" s="137"/>
      <c r="D57" s="138" t="s">
        <v>92</v>
      </c>
      <c r="E57" s="139"/>
      <c r="F57" s="139"/>
      <c r="G57" s="139"/>
      <c r="H57" s="139"/>
      <c r="I57" s="140"/>
      <c r="J57" s="141">
        <f>J114</f>
        <v>0</v>
      </c>
      <c r="K57" s="142"/>
    </row>
    <row r="58" spans="2:47" s="8" customFormat="1" ht="19.899999999999999" customHeight="1">
      <c r="B58" s="136"/>
      <c r="C58" s="137"/>
      <c r="D58" s="138" t="s">
        <v>93</v>
      </c>
      <c r="E58" s="139"/>
      <c r="F58" s="139"/>
      <c r="G58" s="139"/>
      <c r="H58" s="139"/>
      <c r="I58" s="140"/>
      <c r="J58" s="141">
        <f>J124</f>
        <v>0</v>
      </c>
      <c r="K58" s="142"/>
    </row>
    <row r="59" spans="2:47" s="8" customFormat="1" ht="19.899999999999999" customHeight="1">
      <c r="B59" s="136"/>
      <c r="C59" s="137"/>
      <c r="D59" s="138" t="s">
        <v>94</v>
      </c>
      <c r="E59" s="139"/>
      <c r="F59" s="139"/>
      <c r="G59" s="139"/>
      <c r="H59" s="139"/>
      <c r="I59" s="140"/>
      <c r="J59" s="141">
        <f>J133</f>
        <v>0</v>
      </c>
      <c r="K59" s="142"/>
    </row>
    <row r="60" spans="2:47" s="8" customFormat="1" ht="19.899999999999999" customHeight="1">
      <c r="B60" s="136"/>
      <c r="C60" s="137"/>
      <c r="D60" s="138" t="s">
        <v>95</v>
      </c>
      <c r="E60" s="139"/>
      <c r="F60" s="139"/>
      <c r="G60" s="139"/>
      <c r="H60" s="139"/>
      <c r="I60" s="140"/>
      <c r="J60" s="141">
        <f>J142</f>
        <v>0</v>
      </c>
      <c r="K60" s="142"/>
    </row>
    <row r="61" spans="2:47" s="8" customFormat="1" ht="19.899999999999999" customHeight="1">
      <c r="B61" s="136"/>
      <c r="C61" s="137"/>
      <c r="D61" s="138" t="s">
        <v>96</v>
      </c>
      <c r="E61" s="139"/>
      <c r="F61" s="139"/>
      <c r="G61" s="139"/>
      <c r="H61" s="139"/>
      <c r="I61" s="140"/>
      <c r="J61" s="141">
        <f>J149</f>
        <v>0</v>
      </c>
      <c r="K61" s="142"/>
    </row>
    <row r="62" spans="2:47" s="7" customFormat="1" ht="24.95" customHeight="1">
      <c r="B62" s="129"/>
      <c r="C62" s="130"/>
      <c r="D62" s="131" t="s">
        <v>97</v>
      </c>
      <c r="E62" s="132"/>
      <c r="F62" s="132"/>
      <c r="G62" s="132"/>
      <c r="H62" s="132"/>
      <c r="I62" s="133"/>
      <c r="J62" s="134">
        <f>J151</f>
        <v>0</v>
      </c>
      <c r="K62" s="135"/>
    </row>
    <row r="63" spans="2:47" s="1" customFormat="1" ht="21.75" customHeight="1">
      <c r="B63" s="40"/>
      <c r="C63" s="41"/>
      <c r="D63" s="41"/>
      <c r="E63" s="41"/>
      <c r="F63" s="41"/>
      <c r="G63" s="41"/>
      <c r="H63" s="41"/>
      <c r="I63" s="100"/>
      <c r="J63" s="41"/>
      <c r="K63" s="44"/>
    </row>
    <row r="64" spans="2:47" s="1" customFormat="1" ht="6.95" customHeight="1">
      <c r="B64" s="55"/>
      <c r="C64" s="56"/>
      <c r="D64" s="56"/>
      <c r="E64" s="56"/>
      <c r="F64" s="56"/>
      <c r="G64" s="56"/>
      <c r="H64" s="56"/>
      <c r="I64" s="121"/>
      <c r="J64" s="56"/>
      <c r="K64" s="57"/>
    </row>
    <row r="68" spans="2:63" s="1" customFormat="1" ht="6.95" customHeight="1">
      <c r="B68" s="58"/>
      <c r="C68" s="59"/>
      <c r="D68" s="59"/>
      <c r="E68" s="59"/>
      <c r="F68" s="59"/>
      <c r="G68" s="59"/>
      <c r="H68" s="59"/>
      <c r="I68" s="122"/>
      <c r="J68" s="59"/>
      <c r="K68" s="59"/>
      <c r="L68" s="40"/>
    </row>
    <row r="69" spans="2:63" s="1" customFormat="1" ht="36.950000000000003" customHeight="1">
      <c r="B69" s="40"/>
      <c r="C69" s="60" t="s">
        <v>98</v>
      </c>
      <c r="L69" s="40"/>
    </row>
    <row r="70" spans="2:63" s="1" customFormat="1" ht="6.95" customHeight="1">
      <c r="B70" s="40"/>
      <c r="L70" s="40"/>
    </row>
    <row r="71" spans="2:63" s="1" customFormat="1" ht="14.45" customHeight="1">
      <c r="B71" s="40"/>
      <c r="C71" s="62" t="s">
        <v>18</v>
      </c>
      <c r="L71" s="40"/>
    </row>
    <row r="72" spans="2:63" s="1" customFormat="1" ht="30" customHeight="1">
      <c r="B72" s="40"/>
      <c r="E72" s="330" t="str">
        <f>E7</f>
        <v>Revitalizace staré části hřbitova v Kopřivnicí- 2.etapa                                                   SO 101 Zpevněné plochy</v>
      </c>
      <c r="F72" s="345"/>
      <c r="G72" s="345"/>
      <c r="H72" s="345"/>
      <c r="L72" s="40"/>
    </row>
    <row r="73" spans="2:63" s="1" customFormat="1" ht="6.95" customHeight="1">
      <c r="B73" s="40"/>
      <c r="L73" s="40"/>
    </row>
    <row r="74" spans="2:63" s="1" customFormat="1" ht="18" customHeight="1">
      <c r="B74" s="40"/>
      <c r="C74" s="62" t="s">
        <v>22</v>
      </c>
      <c r="F74" s="143" t="str">
        <f>F10</f>
        <v xml:space="preserve"> </v>
      </c>
      <c r="I74" s="144" t="s">
        <v>24</v>
      </c>
      <c r="J74" s="66" t="str">
        <f>IF(J10="","",J10)</f>
        <v>3. 5. 2018</v>
      </c>
      <c r="L74" s="40"/>
    </row>
    <row r="75" spans="2:63" s="1" customFormat="1" ht="6.95" customHeight="1">
      <c r="B75" s="40"/>
      <c r="L75" s="40"/>
    </row>
    <row r="76" spans="2:63" s="1" customFormat="1" ht="15">
      <c r="B76" s="40"/>
      <c r="C76" s="62" t="s">
        <v>26</v>
      </c>
      <c r="F76" s="143" t="str">
        <f>E13</f>
        <v>SLUMEKO,s.r.o.,</v>
      </c>
      <c r="I76" s="144" t="s">
        <v>31</v>
      </c>
      <c r="J76" s="143" t="str">
        <f>E19</f>
        <v>Ing.Ondřej Bojko</v>
      </c>
      <c r="L76" s="40"/>
    </row>
    <row r="77" spans="2:63" s="1" customFormat="1" ht="14.45" customHeight="1">
      <c r="B77" s="40"/>
      <c r="C77" s="62" t="s">
        <v>30</v>
      </c>
      <c r="F77" s="143" t="str">
        <f>IF(E16="","",E16)</f>
        <v/>
      </c>
      <c r="L77" s="40"/>
    </row>
    <row r="78" spans="2:63" s="1" customFormat="1" ht="10.35" customHeight="1">
      <c r="B78" s="40"/>
      <c r="L78" s="40"/>
    </row>
    <row r="79" spans="2:63" s="9" customFormat="1" ht="29.25" customHeight="1">
      <c r="B79" s="145"/>
      <c r="C79" s="146" t="s">
        <v>99</v>
      </c>
      <c r="D79" s="147" t="s">
        <v>54</v>
      </c>
      <c r="E79" s="147" t="s">
        <v>50</v>
      </c>
      <c r="F79" s="147" t="s">
        <v>100</v>
      </c>
      <c r="G79" s="147" t="s">
        <v>101</v>
      </c>
      <c r="H79" s="147" t="s">
        <v>102</v>
      </c>
      <c r="I79" s="148" t="s">
        <v>103</v>
      </c>
      <c r="J79" s="147" t="s">
        <v>85</v>
      </c>
      <c r="K79" s="149" t="s">
        <v>104</v>
      </c>
      <c r="L79" s="145"/>
      <c r="M79" s="72" t="s">
        <v>105</v>
      </c>
      <c r="N79" s="73" t="s">
        <v>39</v>
      </c>
      <c r="O79" s="73" t="s">
        <v>106</v>
      </c>
      <c r="P79" s="73" t="s">
        <v>107</v>
      </c>
      <c r="Q79" s="73" t="s">
        <v>108</v>
      </c>
      <c r="R79" s="73" t="s">
        <v>109</v>
      </c>
      <c r="S79" s="73" t="s">
        <v>110</v>
      </c>
      <c r="T79" s="74" t="s">
        <v>111</v>
      </c>
    </row>
    <row r="80" spans="2:63" s="1" customFormat="1" ht="29.25" customHeight="1">
      <c r="B80" s="40"/>
      <c r="C80" s="76" t="s">
        <v>86</v>
      </c>
      <c r="J80" s="150">
        <f>BK80</f>
        <v>0</v>
      </c>
      <c r="L80" s="40"/>
      <c r="M80" s="75"/>
      <c r="N80" s="67"/>
      <c r="O80" s="67"/>
      <c r="P80" s="151">
        <f>P81+P151</f>
        <v>0</v>
      </c>
      <c r="Q80" s="67"/>
      <c r="R80" s="151">
        <f>R81+R151</f>
        <v>199.05254000000002</v>
      </c>
      <c r="S80" s="67"/>
      <c r="T80" s="152">
        <f>T81+T151</f>
        <v>49</v>
      </c>
      <c r="AT80" s="23" t="s">
        <v>68</v>
      </c>
      <c r="AU80" s="23" t="s">
        <v>87</v>
      </c>
      <c r="BK80" s="153">
        <f>BK81+BK151</f>
        <v>0</v>
      </c>
    </row>
    <row r="81" spans="2:65" s="10" customFormat="1" ht="37.35" customHeight="1">
      <c r="B81" s="154"/>
      <c r="D81" s="155" t="s">
        <v>68</v>
      </c>
      <c r="E81" s="156" t="s">
        <v>112</v>
      </c>
      <c r="F81" s="156" t="s">
        <v>113</v>
      </c>
      <c r="I81" s="157"/>
      <c r="J81" s="158">
        <f>BK81</f>
        <v>0</v>
      </c>
      <c r="L81" s="154"/>
      <c r="M81" s="159"/>
      <c r="N81" s="160"/>
      <c r="O81" s="160"/>
      <c r="P81" s="161">
        <f>P82+P107+P112+P114+P124+P133+P142+P149</f>
        <v>0</v>
      </c>
      <c r="Q81" s="160"/>
      <c r="R81" s="161">
        <f>R82+R107+R112+R114+R124+R133+R142+R149</f>
        <v>199.05254000000002</v>
      </c>
      <c r="S81" s="160"/>
      <c r="T81" s="162">
        <f>T82+T107+T112+T114+T124+T133+T142+T149</f>
        <v>49</v>
      </c>
      <c r="AR81" s="155" t="s">
        <v>74</v>
      </c>
      <c r="AT81" s="163" t="s">
        <v>68</v>
      </c>
      <c r="AU81" s="163" t="s">
        <v>69</v>
      </c>
      <c r="AY81" s="155" t="s">
        <v>114</v>
      </c>
      <c r="BK81" s="164">
        <f>BK82+BK107+BK112+BK114+BK124+BK133+BK142+BK149</f>
        <v>0</v>
      </c>
    </row>
    <row r="82" spans="2:65" s="10" customFormat="1" ht="19.899999999999999" customHeight="1">
      <c r="B82" s="154"/>
      <c r="D82" s="165" t="s">
        <v>68</v>
      </c>
      <c r="E82" s="166" t="s">
        <v>74</v>
      </c>
      <c r="F82" s="166" t="s">
        <v>115</v>
      </c>
      <c r="I82" s="157"/>
      <c r="J82" s="167">
        <f>BK82</f>
        <v>0</v>
      </c>
      <c r="L82" s="154"/>
      <c r="M82" s="159"/>
      <c r="N82" s="160"/>
      <c r="O82" s="160"/>
      <c r="P82" s="161">
        <f>SUM(P83:P106)</f>
        <v>0</v>
      </c>
      <c r="Q82" s="160"/>
      <c r="R82" s="161">
        <f>SUM(R83:R106)</f>
        <v>0</v>
      </c>
      <c r="S82" s="160"/>
      <c r="T82" s="162">
        <f>SUM(T83:T106)</f>
        <v>49</v>
      </c>
      <c r="AR82" s="155" t="s">
        <v>74</v>
      </c>
      <c r="AT82" s="163" t="s">
        <v>68</v>
      </c>
      <c r="AU82" s="163" t="s">
        <v>74</v>
      </c>
      <c r="AY82" s="155" t="s">
        <v>114</v>
      </c>
      <c r="BK82" s="164">
        <f>SUM(BK83:BK106)</f>
        <v>0</v>
      </c>
    </row>
    <row r="83" spans="2:65" s="1" customFormat="1" ht="44.25" customHeight="1">
      <c r="B83" s="168"/>
      <c r="C83" s="169" t="s">
        <v>74</v>
      </c>
      <c r="D83" s="169" t="s">
        <v>116</v>
      </c>
      <c r="E83" s="170" t="s">
        <v>117</v>
      </c>
      <c r="F83" s="171" t="s">
        <v>118</v>
      </c>
      <c r="G83" s="172" t="s">
        <v>119</v>
      </c>
      <c r="H83" s="173">
        <v>500</v>
      </c>
      <c r="I83" s="174"/>
      <c r="J83" s="175">
        <f>ROUND(I83*H83,2)</f>
        <v>0</v>
      </c>
      <c r="K83" s="171" t="s">
        <v>120</v>
      </c>
      <c r="L83" s="40"/>
      <c r="M83" s="176" t="s">
        <v>5</v>
      </c>
      <c r="N83" s="177" t="s">
        <v>40</v>
      </c>
      <c r="O83" s="41"/>
      <c r="P83" s="178">
        <f>O83*H83</f>
        <v>0</v>
      </c>
      <c r="Q83" s="178">
        <v>0</v>
      </c>
      <c r="R83" s="178">
        <f>Q83*H83</f>
        <v>0</v>
      </c>
      <c r="S83" s="178">
        <v>9.8000000000000004E-2</v>
      </c>
      <c r="T83" s="179">
        <f>S83*H83</f>
        <v>49</v>
      </c>
      <c r="AR83" s="23" t="s">
        <v>121</v>
      </c>
      <c r="AT83" s="23" t="s">
        <v>116</v>
      </c>
      <c r="AU83" s="23" t="s">
        <v>81</v>
      </c>
      <c r="AY83" s="23" t="s">
        <v>114</v>
      </c>
      <c r="BE83" s="180">
        <f>IF(N83="základní",J83,0)</f>
        <v>0</v>
      </c>
      <c r="BF83" s="180">
        <f>IF(N83="snížená",J83,0)</f>
        <v>0</v>
      </c>
      <c r="BG83" s="180">
        <f>IF(N83="zákl. přenesená",J83,0)</f>
        <v>0</v>
      </c>
      <c r="BH83" s="180">
        <f>IF(N83="sníž. přenesená",J83,0)</f>
        <v>0</v>
      </c>
      <c r="BI83" s="180">
        <f>IF(N83="nulová",J83,0)</f>
        <v>0</v>
      </c>
      <c r="BJ83" s="23" t="s">
        <v>74</v>
      </c>
      <c r="BK83" s="180">
        <f>ROUND(I83*H83,2)</f>
        <v>0</v>
      </c>
      <c r="BL83" s="23" t="s">
        <v>121</v>
      </c>
      <c r="BM83" s="23" t="s">
        <v>122</v>
      </c>
    </row>
    <row r="84" spans="2:65" s="11" customFormat="1">
      <c r="B84" s="181"/>
      <c r="D84" s="182" t="s">
        <v>123</v>
      </c>
      <c r="E84" s="183" t="s">
        <v>5</v>
      </c>
      <c r="F84" s="184" t="s">
        <v>124</v>
      </c>
      <c r="H84" s="185" t="s">
        <v>5</v>
      </c>
      <c r="I84" s="186"/>
      <c r="L84" s="181"/>
      <c r="M84" s="187"/>
      <c r="N84" s="188"/>
      <c r="O84" s="188"/>
      <c r="P84" s="188"/>
      <c r="Q84" s="188"/>
      <c r="R84" s="188"/>
      <c r="S84" s="188"/>
      <c r="T84" s="189"/>
      <c r="AT84" s="185" t="s">
        <v>123</v>
      </c>
      <c r="AU84" s="185" t="s">
        <v>81</v>
      </c>
      <c r="AV84" s="11" t="s">
        <v>74</v>
      </c>
      <c r="AW84" s="11" t="s">
        <v>33</v>
      </c>
      <c r="AX84" s="11" t="s">
        <v>69</v>
      </c>
      <c r="AY84" s="185" t="s">
        <v>114</v>
      </c>
    </row>
    <row r="85" spans="2:65" s="12" customFormat="1">
      <c r="B85" s="190"/>
      <c r="D85" s="182" t="s">
        <v>123</v>
      </c>
      <c r="E85" s="191" t="s">
        <v>5</v>
      </c>
      <c r="F85" s="192" t="s">
        <v>125</v>
      </c>
      <c r="H85" s="193">
        <v>500</v>
      </c>
      <c r="I85" s="194"/>
      <c r="L85" s="190"/>
      <c r="M85" s="195"/>
      <c r="N85" s="196"/>
      <c r="O85" s="196"/>
      <c r="P85" s="196"/>
      <c r="Q85" s="196"/>
      <c r="R85" s="196"/>
      <c r="S85" s="196"/>
      <c r="T85" s="197"/>
      <c r="AT85" s="191" t="s">
        <v>123</v>
      </c>
      <c r="AU85" s="191" t="s">
        <v>81</v>
      </c>
      <c r="AV85" s="12" t="s">
        <v>81</v>
      </c>
      <c r="AW85" s="12" t="s">
        <v>33</v>
      </c>
      <c r="AX85" s="12" t="s">
        <v>69</v>
      </c>
      <c r="AY85" s="191" t="s">
        <v>114</v>
      </c>
    </row>
    <row r="86" spans="2:65" s="13" customFormat="1">
      <c r="B86" s="198"/>
      <c r="D86" s="199" t="s">
        <v>123</v>
      </c>
      <c r="E86" s="200" t="s">
        <v>5</v>
      </c>
      <c r="F86" s="201" t="s">
        <v>126</v>
      </c>
      <c r="H86" s="202">
        <v>500</v>
      </c>
      <c r="I86" s="203"/>
      <c r="L86" s="198"/>
      <c r="M86" s="204"/>
      <c r="N86" s="205"/>
      <c r="O86" s="205"/>
      <c r="P86" s="205"/>
      <c r="Q86" s="205"/>
      <c r="R86" s="205"/>
      <c r="S86" s="205"/>
      <c r="T86" s="206"/>
      <c r="AT86" s="207" t="s">
        <v>123</v>
      </c>
      <c r="AU86" s="207" t="s">
        <v>81</v>
      </c>
      <c r="AV86" s="13" t="s">
        <v>121</v>
      </c>
      <c r="AW86" s="13" t="s">
        <v>33</v>
      </c>
      <c r="AX86" s="13" t="s">
        <v>74</v>
      </c>
      <c r="AY86" s="207" t="s">
        <v>114</v>
      </c>
    </row>
    <row r="87" spans="2:65" s="1" customFormat="1" ht="44.25" customHeight="1">
      <c r="B87" s="168"/>
      <c r="C87" s="169" t="s">
        <v>81</v>
      </c>
      <c r="D87" s="169" t="s">
        <v>116</v>
      </c>
      <c r="E87" s="170" t="s">
        <v>127</v>
      </c>
      <c r="F87" s="171" t="s">
        <v>128</v>
      </c>
      <c r="G87" s="172" t="s">
        <v>129</v>
      </c>
      <c r="H87" s="173">
        <v>140</v>
      </c>
      <c r="I87" s="174"/>
      <c r="J87" s="175">
        <f>ROUND(I87*H87,2)</f>
        <v>0</v>
      </c>
      <c r="K87" s="171" t="s">
        <v>120</v>
      </c>
      <c r="L87" s="40"/>
      <c r="M87" s="176" t="s">
        <v>5</v>
      </c>
      <c r="N87" s="177" t="s">
        <v>40</v>
      </c>
      <c r="O87" s="41"/>
      <c r="P87" s="178">
        <f>O87*H87</f>
        <v>0</v>
      </c>
      <c r="Q87" s="178">
        <v>0</v>
      </c>
      <c r="R87" s="178">
        <f>Q87*H87</f>
        <v>0</v>
      </c>
      <c r="S87" s="178">
        <v>0</v>
      </c>
      <c r="T87" s="179">
        <f>S87*H87</f>
        <v>0</v>
      </c>
      <c r="AR87" s="23" t="s">
        <v>121</v>
      </c>
      <c r="AT87" s="23" t="s">
        <v>116</v>
      </c>
      <c r="AU87" s="23" t="s">
        <v>81</v>
      </c>
      <c r="AY87" s="23" t="s">
        <v>114</v>
      </c>
      <c r="BE87" s="180">
        <f>IF(N87="základní",J87,0)</f>
        <v>0</v>
      </c>
      <c r="BF87" s="180">
        <f>IF(N87="snížená",J87,0)</f>
        <v>0</v>
      </c>
      <c r="BG87" s="180">
        <f>IF(N87="zákl. přenesená",J87,0)</f>
        <v>0</v>
      </c>
      <c r="BH87" s="180">
        <f>IF(N87="sníž. přenesená",J87,0)</f>
        <v>0</v>
      </c>
      <c r="BI87" s="180">
        <f>IF(N87="nulová",J87,0)</f>
        <v>0</v>
      </c>
      <c r="BJ87" s="23" t="s">
        <v>74</v>
      </c>
      <c r="BK87" s="180">
        <f>ROUND(I87*H87,2)</f>
        <v>0</v>
      </c>
      <c r="BL87" s="23" t="s">
        <v>121</v>
      </c>
      <c r="BM87" s="23" t="s">
        <v>130</v>
      </c>
    </row>
    <row r="88" spans="2:65" s="1" customFormat="1" ht="31.5" customHeight="1">
      <c r="B88" s="168"/>
      <c r="C88" s="169" t="s">
        <v>131</v>
      </c>
      <c r="D88" s="169" t="s">
        <v>116</v>
      </c>
      <c r="E88" s="170" t="s">
        <v>132</v>
      </c>
      <c r="F88" s="171" t="s">
        <v>133</v>
      </c>
      <c r="G88" s="172" t="s">
        <v>129</v>
      </c>
      <c r="H88" s="173">
        <v>80</v>
      </c>
      <c r="I88" s="174"/>
      <c r="J88" s="175">
        <f>ROUND(I88*H88,2)</f>
        <v>0</v>
      </c>
      <c r="K88" s="171" t="s">
        <v>120</v>
      </c>
      <c r="L88" s="40"/>
      <c r="M88" s="176" t="s">
        <v>5</v>
      </c>
      <c r="N88" s="177" t="s">
        <v>40</v>
      </c>
      <c r="O88" s="41"/>
      <c r="P88" s="178">
        <f>O88*H88</f>
        <v>0</v>
      </c>
      <c r="Q88" s="178">
        <v>0</v>
      </c>
      <c r="R88" s="178">
        <f>Q88*H88</f>
        <v>0</v>
      </c>
      <c r="S88" s="178">
        <v>0</v>
      </c>
      <c r="T88" s="179">
        <f>S88*H88</f>
        <v>0</v>
      </c>
      <c r="AR88" s="23" t="s">
        <v>121</v>
      </c>
      <c r="AT88" s="23" t="s">
        <v>116</v>
      </c>
      <c r="AU88" s="23" t="s">
        <v>81</v>
      </c>
      <c r="AY88" s="23" t="s">
        <v>114</v>
      </c>
      <c r="BE88" s="180">
        <f>IF(N88="základní",J88,0)</f>
        <v>0</v>
      </c>
      <c r="BF88" s="180">
        <f>IF(N88="snížená",J88,0)</f>
        <v>0</v>
      </c>
      <c r="BG88" s="180">
        <f>IF(N88="zákl. přenesená",J88,0)</f>
        <v>0</v>
      </c>
      <c r="BH88" s="180">
        <f>IF(N88="sníž. přenesená",J88,0)</f>
        <v>0</v>
      </c>
      <c r="BI88" s="180">
        <f>IF(N88="nulová",J88,0)</f>
        <v>0</v>
      </c>
      <c r="BJ88" s="23" t="s">
        <v>74</v>
      </c>
      <c r="BK88" s="180">
        <f>ROUND(I88*H88,2)</f>
        <v>0</v>
      </c>
      <c r="BL88" s="23" t="s">
        <v>121</v>
      </c>
      <c r="BM88" s="23" t="s">
        <v>134</v>
      </c>
    </row>
    <row r="89" spans="2:65" s="11" customFormat="1">
      <c r="B89" s="181"/>
      <c r="D89" s="182" t="s">
        <v>123</v>
      </c>
      <c r="E89" s="183" t="s">
        <v>5</v>
      </c>
      <c r="F89" s="184" t="s">
        <v>135</v>
      </c>
      <c r="H89" s="185" t="s">
        <v>5</v>
      </c>
      <c r="I89" s="186"/>
      <c r="L89" s="181"/>
      <c r="M89" s="187"/>
      <c r="N89" s="188"/>
      <c r="O89" s="188"/>
      <c r="P89" s="188"/>
      <c r="Q89" s="188"/>
      <c r="R89" s="188"/>
      <c r="S89" s="188"/>
      <c r="T89" s="189"/>
      <c r="AT89" s="185" t="s">
        <v>123</v>
      </c>
      <c r="AU89" s="185" t="s">
        <v>81</v>
      </c>
      <c r="AV89" s="11" t="s">
        <v>74</v>
      </c>
      <c r="AW89" s="11" t="s">
        <v>33</v>
      </c>
      <c r="AX89" s="11" t="s">
        <v>69</v>
      </c>
      <c r="AY89" s="185" t="s">
        <v>114</v>
      </c>
    </row>
    <row r="90" spans="2:65" s="12" customFormat="1">
      <c r="B90" s="190"/>
      <c r="D90" s="182" t="s">
        <v>123</v>
      </c>
      <c r="E90" s="191" t="s">
        <v>5</v>
      </c>
      <c r="F90" s="192" t="s">
        <v>136</v>
      </c>
      <c r="H90" s="193">
        <v>80</v>
      </c>
      <c r="I90" s="194"/>
      <c r="L90" s="190"/>
      <c r="M90" s="195"/>
      <c r="N90" s="196"/>
      <c r="O90" s="196"/>
      <c r="P90" s="196"/>
      <c r="Q90" s="196"/>
      <c r="R90" s="196"/>
      <c r="S90" s="196"/>
      <c r="T90" s="197"/>
      <c r="AT90" s="191" t="s">
        <v>123</v>
      </c>
      <c r="AU90" s="191" t="s">
        <v>81</v>
      </c>
      <c r="AV90" s="12" t="s">
        <v>81</v>
      </c>
      <c r="AW90" s="12" t="s">
        <v>33</v>
      </c>
      <c r="AX90" s="12" t="s">
        <v>69</v>
      </c>
      <c r="AY90" s="191" t="s">
        <v>114</v>
      </c>
    </row>
    <row r="91" spans="2:65" s="13" customFormat="1">
      <c r="B91" s="198"/>
      <c r="D91" s="199" t="s">
        <v>123</v>
      </c>
      <c r="E91" s="200" t="s">
        <v>5</v>
      </c>
      <c r="F91" s="201" t="s">
        <v>126</v>
      </c>
      <c r="H91" s="202">
        <v>80</v>
      </c>
      <c r="I91" s="203"/>
      <c r="L91" s="198"/>
      <c r="M91" s="204"/>
      <c r="N91" s="205"/>
      <c r="O91" s="205"/>
      <c r="P91" s="205"/>
      <c r="Q91" s="205"/>
      <c r="R91" s="205"/>
      <c r="S91" s="205"/>
      <c r="T91" s="206"/>
      <c r="AT91" s="207" t="s">
        <v>123</v>
      </c>
      <c r="AU91" s="207" t="s">
        <v>81</v>
      </c>
      <c r="AV91" s="13" t="s">
        <v>121</v>
      </c>
      <c r="AW91" s="13" t="s">
        <v>33</v>
      </c>
      <c r="AX91" s="13" t="s">
        <v>74</v>
      </c>
      <c r="AY91" s="207" t="s">
        <v>114</v>
      </c>
    </row>
    <row r="92" spans="2:65" s="1" customFormat="1" ht="44.25" customHeight="1">
      <c r="B92" s="168"/>
      <c r="C92" s="169" t="s">
        <v>121</v>
      </c>
      <c r="D92" s="169" t="s">
        <v>116</v>
      </c>
      <c r="E92" s="170" t="s">
        <v>137</v>
      </c>
      <c r="F92" s="171" t="s">
        <v>138</v>
      </c>
      <c r="G92" s="172" t="s">
        <v>129</v>
      </c>
      <c r="H92" s="173">
        <v>140</v>
      </c>
      <c r="I92" s="174"/>
      <c r="J92" s="175">
        <f>ROUND(I92*H92,2)</f>
        <v>0</v>
      </c>
      <c r="K92" s="171" t="s">
        <v>120</v>
      </c>
      <c r="L92" s="40"/>
      <c r="M92" s="176" t="s">
        <v>5</v>
      </c>
      <c r="N92" s="177" t="s">
        <v>40</v>
      </c>
      <c r="O92" s="41"/>
      <c r="P92" s="178">
        <f>O92*H92</f>
        <v>0</v>
      </c>
      <c r="Q92" s="178">
        <v>0</v>
      </c>
      <c r="R92" s="178">
        <f>Q92*H92</f>
        <v>0</v>
      </c>
      <c r="S92" s="178">
        <v>0</v>
      </c>
      <c r="T92" s="179">
        <f>S92*H92</f>
        <v>0</v>
      </c>
      <c r="AR92" s="23" t="s">
        <v>121</v>
      </c>
      <c r="AT92" s="23" t="s">
        <v>116</v>
      </c>
      <c r="AU92" s="23" t="s">
        <v>81</v>
      </c>
      <c r="AY92" s="23" t="s">
        <v>114</v>
      </c>
      <c r="BE92" s="180">
        <f>IF(N92="základní",J92,0)</f>
        <v>0</v>
      </c>
      <c r="BF92" s="180">
        <f>IF(N92="snížená",J92,0)</f>
        <v>0</v>
      </c>
      <c r="BG92" s="180">
        <f>IF(N92="zákl. přenesená",J92,0)</f>
        <v>0</v>
      </c>
      <c r="BH92" s="180">
        <f>IF(N92="sníž. přenesená",J92,0)</f>
        <v>0</v>
      </c>
      <c r="BI92" s="180">
        <f>IF(N92="nulová",J92,0)</f>
        <v>0</v>
      </c>
      <c r="BJ92" s="23" t="s">
        <v>74</v>
      </c>
      <c r="BK92" s="180">
        <f>ROUND(I92*H92,2)</f>
        <v>0</v>
      </c>
      <c r="BL92" s="23" t="s">
        <v>121</v>
      </c>
      <c r="BM92" s="23" t="s">
        <v>139</v>
      </c>
    </row>
    <row r="93" spans="2:65" s="1" customFormat="1" ht="44.25" customHeight="1">
      <c r="B93" s="168"/>
      <c r="C93" s="169" t="s">
        <v>140</v>
      </c>
      <c r="D93" s="169" t="s">
        <v>116</v>
      </c>
      <c r="E93" s="170" t="s">
        <v>141</v>
      </c>
      <c r="F93" s="171" t="s">
        <v>142</v>
      </c>
      <c r="G93" s="172" t="s">
        <v>129</v>
      </c>
      <c r="H93" s="173">
        <v>1260</v>
      </c>
      <c r="I93" s="174"/>
      <c r="J93" s="175">
        <f>ROUND(I93*H93,2)</f>
        <v>0</v>
      </c>
      <c r="K93" s="171" t="s">
        <v>120</v>
      </c>
      <c r="L93" s="40"/>
      <c r="M93" s="176" t="s">
        <v>5</v>
      </c>
      <c r="N93" s="177" t="s">
        <v>40</v>
      </c>
      <c r="O93" s="41"/>
      <c r="P93" s="178">
        <f>O93*H93</f>
        <v>0</v>
      </c>
      <c r="Q93" s="178">
        <v>0</v>
      </c>
      <c r="R93" s="178">
        <f>Q93*H93</f>
        <v>0</v>
      </c>
      <c r="S93" s="178">
        <v>0</v>
      </c>
      <c r="T93" s="179">
        <f>S93*H93</f>
        <v>0</v>
      </c>
      <c r="AR93" s="23" t="s">
        <v>121</v>
      </c>
      <c r="AT93" s="23" t="s">
        <v>116</v>
      </c>
      <c r="AU93" s="23" t="s">
        <v>81</v>
      </c>
      <c r="AY93" s="23" t="s">
        <v>114</v>
      </c>
      <c r="BE93" s="180">
        <f>IF(N93="základní",J93,0)</f>
        <v>0</v>
      </c>
      <c r="BF93" s="180">
        <f>IF(N93="snížená",J93,0)</f>
        <v>0</v>
      </c>
      <c r="BG93" s="180">
        <f>IF(N93="zákl. přenesená",J93,0)</f>
        <v>0</v>
      </c>
      <c r="BH93" s="180">
        <f>IF(N93="sníž. přenesená",J93,0)</f>
        <v>0</v>
      </c>
      <c r="BI93" s="180">
        <f>IF(N93="nulová",J93,0)</f>
        <v>0</v>
      </c>
      <c r="BJ93" s="23" t="s">
        <v>74</v>
      </c>
      <c r="BK93" s="180">
        <f>ROUND(I93*H93,2)</f>
        <v>0</v>
      </c>
      <c r="BL93" s="23" t="s">
        <v>121</v>
      </c>
      <c r="BM93" s="23" t="s">
        <v>143</v>
      </c>
    </row>
    <row r="94" spans="2:65" s="12" customFormat="1">
      <c r="B94" s="190"/>
      <c r="D94" s="182" t="s">
        <v>123</v>
      </c>
      <c r="E94" s="191" t="s">
        <v>5</v>
      </c>
      <c r="F94" s="192" t="s">
        <v>144</v>
      </c>
      <c r="H94" s="193">
        <v>1260</v>
      </c>
      <c r="I94" s="194"/>
      <c r="L94" s="190"/>
      <c r="M94" s="195"/>
      <c r="N94" s="196"/>
      <c r="O94" s="196"/>
      <c r="P94" s="196"/>
      <c r="Q94" s="196"/>
      <c r="R94" s="196"/>
      <c r="S94" s="196"/>
      <c r="T94" s="197"/>
      <c r="AT94" s="191" t="s">
        <v>123</v>
      </c>
      <c r="AU94" s="191" t="s">
        <v>81</v>
      </c>
      <c r="AV94" s="12" t="s">
        <v>81</v>
      </c>
      <c r="AW94" s="12" t="s">
        <v>33</v>
      </c>
      <c r="AX94" s="12" t="s">
        <v>69</v>
      </c>
      <c r="AY94" s="191" t="s">
        <v>114</v>
      </c>
    </row>
    <row r="95" spans="2:65" s="13" customFormat="1">
      <c r="B95" s="198"/>
      <c r="D95" s="199" t="s">
        <v>123</v>
      </c>
      <c r="E95" s="200" t="s">
        <v>5</v>
      </c>
      <c r="F95" s="201" t="s">
        <v>126</v>
      </c>
      <c r="H95" s="202">
        <v>1260</v>
      </c>
      <c r="I95" s="203"/>
      <c r="L95" s="198"/>
      <c r="M95" s="204"/>
      <c r="N95" s="205"/>
      <c r="O95" s="205"/>
      <c r="P95" s="205"/>
      <c r="Q95" s="205"/>
      <c r="R95" s="205"/>
      <c r="S95" s="205"/>
      <c r="T95" s="206"/>
      <c r="AT95" s="207" t="s">
        <v>123</v>
      </c>
      <c r="AU95" s="207" t="s">
        <v>81</v>
      </c>
      <c r="AV95" s="13" t="s">
        <v>121</v>
      </c>
      <c r="AW95" s="13" t="s">
        <v>33</v>
      </c>
      <c r="AX95" s="13" t="s">
        <v>74</v>
      </c>
      <c r="AY95" s="207" t="s">
        <v>114</v>
      </c>
    </row>
    <row r="96" spans="2:65" s="1" customFormat="1" ht="44.25" customHeight="1">
      <c r="B96" s="168"/>
      <c r="C96" s="169" t="s">
        <v>145</v>
      </c>
      <c r="D96" s="169" t="s">
        <v>116</v>
      </c>
      <c r="E96" s="170" t="s">
        <v>146</v>
      </c>
      <c r="F96" s="171" t="s">
        <v>147</v>
      </c>
      <c r="G96" s="172" t="s">
        <v>129</v>
      </c>
      <c r="H96" s="173">
        <v>220</v>
      </c>
      <c r="I96" s="174"/>
      <c r="J96" s="175">
        <f>ROUND(I96*H96,2)</f>
        <v>0</v>
      </c>
      <c r="K96" s="171" t="s">
        <v>120</v>
      </c>
      <c r="L96" s="40"/>
      <c r="M96" s="176" t="s">
        <v>5</v>
      </c>
      <c r="N96" s="177" t="s">
        <v>40</v>
      </c>
      <c r="O96" s="41"/>
      <c r="P96" s="178">
        <f>O96*H96</f>
        <v>0</v>
      </c>
      <c r="Q96" s="178">
        <v>0</v>
      </c>
      <c r="R96" s="178">
        <f>Q96*H96</f>
        <v>0</v>
      </c>
      <c r="S96" s="178">
        <v>0</v>
      </c>
      <c r="T96" s="179">
        <f>S96*H96</f>
        <v>0</v>
      </c>
      <c r="AR96" s="23" t="s">
        <v>121</v>
      </c>
      <c r="AT96" s="23" t="s">
        <v>116</v>
      </c>
      <c r="AU96" s="23" t="s">
        <v>81</v>
      </c>
      <c r="AY96" s="23" t="s">
        <v>114</v>
      </c>
      <c r="BE96" s="180">
        <f>IF(N96="základní",J96,0)</f>
        <v>0</v>
      </c>
      <c r="BF96" s="180">
        <f>IF(N96="snížená",J96,0)</f>
        <v>0</v>
      </c>
      <c r="BG96" s="180">
        <f>IF(N96="zákl. přenesená",J96,0)</f>
        <v>0</v>
      </c>
      <c r="BH96" s="180">
        <f>IF(N96="sníž. přenesená",J96,0)</f>
        <v>0</v>
      </c>
      <c r="BI96" s="180">
        <f>IF(N96="nulová",J96,0)</f>
        <v>0</v>
      </c>
      <c r="BJ96" s="23" t="s">
        <v>74</v>
      </c>
      <c r="BK96" s="180">
        <f>ROUND(I96*H96,2)</f>
        <v>0</v>
      </c>
      <c r="BL96" s="23" t="s">
        <v>121</v>
      </c>
      <c r="BM96" s="23" t="s">
        <v>148</v>
      </c>
    </row>
    <row r="97" spans="2:65" s="11" customFormat="1">
      <c r="B97" s="181"/>
      <c r="D97" s="182" t="s">
        <v>123</v>
      </c>
      <c r="E97" s="183" t="s">
        <v>5</v>
      </c>
      <c r="F97" s="184" t="s">
        <v>149</v>
      </c>
      <c r="H97" s="185" t="s">
        <v>5</v>
      </c>
      <c r="I97" s="186"/>
      <c r="L97" s="181"/>
      <c r="M97" s="187"/>
      <c r="N97" s="188"/>
      <c r="O97" s="188"/>
      <c r="P97" s="188"/>
      <c r="Q97" s="188"/>
      <c r="R97" s="188"/>
      <c r="S97" s="188"/>
      <c r="T97" s="189"/>
      <c r="AT97" s="185" t="s">
        <v>123</v>
      </c>
      <c r="AU97" s="185" t="s">
        <v>81</v>
      </c>
      <c r="AV97" s="11" t="s">
        <v>74</v>
      </c>
      <c r="AW97" s="11" t="s">
        <v>33</v>
      </c>
      <c r="AX97" s="11" t="s">
        <v>69</v>
      </c>
      <c r="AY97" s="185" t="s">
        <v>114</v>
      </c>
    </row>
    <row r="98" spans="2:65" s="12" customFormat="1">
      <c r="B98" s="190"/>
      <c r="D98" s="182" t="s">
        <v>123</v>
      </c>
      <c r="E98" s="191" t="s">
        <v>5</v>
      </c>
      <c r="F98" s="192" t="s">
        <v>150</v>
      </c>
      <c r="H98" s="193">
        <v>220</v>
      </c>
      <c r="I98" s="194"/>
      <c r="L98" s="190"/>
      <c r="M98" s="195"/>
      <c r="N98" s="196"/>
      <c r="O98" s="196"/>
      <c r="P98" s="196"/>
      <c r="Q98" s="196"/>
      <c r="R98" s="196"/>
      <c r="S98" s="196"/>
      <c r="T98" s="197"/>
      <c r="AT98" s="191" t="s">
        <v>123</v>
      </c>
      <c r="AU98" s="191" t="s">
        <v>81</v>
      </c>
      <c r="AV98" s="12" t="s">
        <v>81</v>
      </c>
      <c r="AW98" s="12" t="s">
        <v>33</v>
      </c>
      <c r="AX98" s="12" t="s">
        <v>69</v>
      </c>
      <c r="AY98" s="191" t="s">
        <v>114</v>
      </c>
    </row>
    <row r="99" spans="2:65" s="13" customFormat="1">
      <c r="B99" s="198"/>
      <c r="D99" s="199" t="s">
        <v>123</v>
      </c>
      <c r="E99" s="200" t="s">
        <v>5</v>
      </c>
      <c r="F99" s="201" t="s">
        <v>126</v>
      </c>
      <c r="H99" s="202">
        <v>220</v>
      </c>
      <c r="I99" s="203"/>
      <c r="L99" s="198"/>
      <c r="M99" s="204"/>
      <c r="N99" s="205"/>
      <c r="O99" s="205"/>
      <c r="P99" s="205"/>
      <c r="Q99" s="205"/>
      <c r="R99" s="205"/>
      <c r="S99" s="205"/>
      <c r="T99" s="206"/>
      <c r="AT99" s="207" t="s">
        <v>123</v>
      </c>
      <c r="AU99" s="207" t="s">
        <v>81</v>
      </c>
      <c r="AV99" s="13" t="s">
        <v>121</v>
      </c>
      <c r="AW99" s="13" t="s">
        <v>33</v>
      </c>
      <c r="AX99" s="13" t="s">
        <v>74</v>
      </c>
      <c r="AY99" s="207" t="s">
        <v>114</v>
      </c>
    </row>
    <row r="100" spans="2:65" s="1" customFormat="1" ht="22.5" customHeight="1">
      <c r="B100" s="168"/>
      <c r="C100" s="169" t="s">
        <v>151</v>
      </c>
      <c r="D100" s="169" t="s">
        <v>116</v>
      </c>
      <c r="E100" s="170" t="s">
        <v>152</v>
      </c>
      <c r="F100" s="171" t="s">
        <v>153</v>
      </c>
      <c r="G100" s="172" t="s">
        <v>129</v>
      </c>
      <c r="H100" s="173">
        <v>220</v>
      </c>
      <c r="I100" s="174"/>
      <c r="J100" s="175">
        <f>ROUND(I100*H100,2)</f>
        <v>0</v>
      </c>
      <c r="K100" s="171" t="s">
        <v>120</v>
      </c>
      <c r="L100" s="40"/>
      <c r="M100" s="176" t="s">
        <v>5</v>
      </c>
      <c r="N100" s="177" t="s">
        <v>40</v>
      </c>
      <c r="O100" s="41"/>
      <c r="P100" s="178">
        <f>O100*H100</f>
        <v>0</v>
      </c>
      <c r="Q100" s="178">
        <v>0</v>
      </c>
      <c r="R100" s="178">
        <f>Q100*H100</f>
        <v>0</v>
      </c>
      <c r="S100" s="178">
        <v>0</v>
      </c>
      <c r="T100" s="179">
        <f>S100*H100</f>
        <v>0</v>
      </c>
      <c r="AR100" s="23" t="s">
        <v>121</v>
      </c>
      <c r="AT100" s="23" t="s">
        <v>116</v>
      </c>
      <c r="AU100" s="23" t="s">
        <v>81</v>
      </c>
      <c r="AY100" s="23" t="s">
        <v>114</v>
      </c>
      <c r="BE100" s="180">
        <f>IF(N100="základní",J100,0)</f>
        <v>0</v>
      </c>
      <c r="BF100" s="180">
        <f>IF(N100="snížená",J100,0)</f>
        <v>0</v>
      </c>
      <c r="BG100" s="180">
        <f>IF(N100="zákl. přenesená",J100,0)</f>
        <v>0</v>
      </c>
      <c r="BH100" s="180">
        <f>IF(N100="sníž. přenesená",J100,0)</f>
        <v>0</v>
      </c>
      <c r="BI100" s="180">
        <f>IF(N100="nulová",J100,0)</f>
        <v>0</v>
      </c>
      <c r="BJ100" s="23" t="s">
        <v>74</v>
      </c>
      <c r="BK100" s="180">
        <f>ROUND(I100*H100,2)</f>
        <v>0</v>
      </c>
      <c r="BL100" s="23" t="s">
        <v>121</v>
      </c>
      <c r="BM100" s="23" t="s">
        <v>154</v>
      </c>
    </row>
    <row r="101" spans="2:65" s="1" customFormat="1" ht="22.5" customHeight="1">
      <c r="B101" s="168"/>
      <c r="C101" s="169" t="s">
        <v>155</v>
      </c>
      <c r="D101" s="169" t="s">
        <v>116</v>
      </c>
      <c r="E101" s="170" t="s">
        <v>156</v>
      </c>
      <c r="F101" s="171" t="s">
        <v>157</v>
      </c>
      <c r="G101" s="172" t="s">
        <v>158</v>
      </c>
      <c r="H101" s="173">
        <v>330</v>
      </c>
      <c r="I101" s="174"/>
      <c r="J101" s="175">
        <f>ROUND(I101*H101,2)</f>
        <v>0</v>
      </c>
      <c r="K101" s="171" t="s">
        <v>120</v>
      </c>
      <c r="L101" s="40"/>
      <c r="M101" s="176" t="s">
        <v>5</v>
      </c>
      <c r="N101" s="177" t="s">
        <v>40</v>
      </c>
      <c r="O101" s="41"/>
      <c r="P101" s="178">
        <f>O101*H101</f>
        <v>0</v>
      </c>
      <c r="Q101" s="178">
        <v>0</v>
      </c>
      <c r="R101" s="178">
        <f>Q101*H101</f>
        <v>0</v>
      </c>
      <c r="S101" s="178">
        <v>0</v>
      </c>
      <c r="T101" s="179">
        <f>S101*H101</f>
        <v>0</v>
      </c>
      <c r="AR101" s="23" t="s">
        <v>121</v>
      </c>
      <c r="AT101" s="23" t="s">
        <v>116</v>
      </c>
      <c r="AU101" s="23" t="s">
        <v>81</v>
      </c>
      <c r="AY101" s="23" t="s">
        <v>114</v>
      </c>
      <c r="BE101" s="180">
        <f>IF(N101="základní",J101,0)</f>
        <v>0</v>
      </c>
      <c r="BF101" s="180">
        <f>IF(N101="snížená",J101,0)</f>
        <v>0</v>
      </c>
      <c r="BG101" s="180">
        <f>IF(N101="zákl. přenesená",J101,0)</f>
        <v>0</v>
      </c>
      <c r="BH101" s="180">
        <f>IF(N101="sníž. přenesená",J101,0)</f>
        <v>0</v>
      </c>
      <c r="BI101" s="180">
        <f>IF(N101="nulová",J101,0)</f>
        <v>0</v>
      </c>
      <c r="BJ101" s="23" t="s">
        <v>74</v>
      </c>
      <c r="BK101" s="180">
        <f>ROUND(I101*H101,2)</f>
        <v>0</v>
      </c>
      <c r="BL101" s="23" t="s">
        <v>121</v>
      </c>
      <c r="BM101" s="23" t="s">
        <v>159</v>
      </c>
    </row>
    <row r="102" spans="2:65" s="12" customFormat="1">
      <c r="B102" s="190"/>
      <c r="D102" s="182" t="s">
        <v>123</v>
      </c>
      <c r="E102" s="191" t="s">
        <v>5</v>
      </c>
      <c r="F102" s="192" t="s">
        <v>160</v>
      </c>
      <c r="H102" s="193">
        <v>330</v>
      </c>
      <c r="I102" s="194"/>
      <c r="L102" s="190"/>
      <c r="M102" s="195"/>
      <c r="N102" s="196"/>
      <c r="O102" s="196"/>
      <c r="P102" s="196"/>
      <c r="Q102" s="196"/>
      <c r="R102" s="196"/>
      <c r="S102" s="196"/>
      <c r="T102" s="197"/>
      <c r="AT102" s="191" t="s">
        <v>123</v>
      </c>
      <c r="AU102" s="191" t="s">
        <v>81</v>
      </c>
      <c r="AV102" s="12" t="s">
        <v>81</v>
      </c>
      <c r="AW102" s="12" t="s">
        <v>33</v>
      </c>
      <c r="AX102" s="12" t="s">
        <v>69</v>
      </c>
      <c r="AY102" s="191" t="s">
        <v>114</v>
      </c>
    </row>
    <row r="103" spans="2:65" s="13" customFormat="1">
      <c r="B103" s="198"/>
      <c r="D103" s="199" t="s">
        <v>123</v>
      </c>
      <c r="E103" s="200" t="s">
        <v>5</v>
      </c>
      <c r="F103" s="201" t="s">
        <v>126</v>
      </c>
      <c r="H103" s="202">
        <v>330</v>
      </c>
      <c r="I103" s="203"/>
      <c r="L103" s="198"/>
      <c r="M103" s="204"/>
      <c r="N103" s="205"/>
      <c r="O103" s="205"/>
      <c r="P103" s="205"/>
      <c r="Q103" s="205"/>
      <c r="R103" s="205"/>
      <c r="S103" s="205"/>
      <c r="T103" s="206"/>
      <c r="AT103" s="207" t="s">
        <v>123</v>
      </c>
      <c r="AU103" s="207" t="s">
        <v>81</v>
      </c>
      <c r="AV103" s="13" t="s">
        <v>121</v>
      </c>
      <c r="AW103" s="13" t="s">
        <v>33</v>
      </c>
      <c r="AX103" s="13" t="s">
        <v>74</v>
      </c>
      <c r="AY103" s="207" t="s">
        <v>114</v>
      </c>
    </row>
    <row r="104" spans="2:65" s="1" customFormat="1" ht="22.5" customHeight="1">
      <c r="B104" s="168"/>
      <c r="C104" s="169" t="s">
        <v>161</v>
      </c>
      <c r="D104" s="169" t="s">
        <v>116</v>
      </c>
      <c r="E104" s="170" t="s">
        <v>162</v>
      </c>
      <c r="F104" s="171" t="s">
        <v>163</v>
      </c>
      <c r="G104" s="172" t="s">
        <v>119</v>
      </c>
      <c r="H104" s="173">
        <v>520</v>
      </c>
      <c r="I104" s="174"/>
      <c r="J104" s="175">
        <f>ROUND(I104*H104,2)</f>
        <v>0</v>
      </c>
      <c r="K104" s="171" t="s">
        <v>120</v>
      </c>
      <c r="L104" s="40"/>
      <c r="M104" s="176" t="s">
        <v>5</v>
      </c>
      <c r="N104" s="177" t="s">
        <v>40</v>
      </c>
      <c r="O104" s="41"/>
      <c r="P104" s="178">
        <f>O104*H104</f>
        <v>0</v>
      </c>
      <c r="Q104" s="178">
        <v>0</v>
      </c>
      <c r="R104" s="178">
        <f>Q104*H104</f>
        <v>0</v>
      </c>
      <c r="S104" s="178">
        <v>0</v>
      </c>
      <c r="T104" s="179">
        <f>S104*H104</f>
        <v>0</v>
      </c>
      <c r="AR104" s="23" t="s">
        <v>121</v>
      </c>
      <c r="AT104" s="23" t="s">
        <v>116</v>
      </c>
      <c r="AU104" s="23" t="s">
        <v>81</v>
      </c>
      <c r="AY104" s="23" t="s">
        <v>114</v>
      </c>
      <c r="BE104" s="180">
        <f>IF(N104="základní",J104,0)</f>
        <v>0</v>
      </c>
      <c r="BF104" s="180">
        <f>IF(N104="snížená",J104,0)</f>
        <v>0</v>
      </c>
      <c r="BG104" s="180">
        <f>IF(N104="zákl. přenesená",J104,0)</f>
        <v>0</v>
      </c>
      <c r="BH104" s="180">
        <f>IF(N104="sníž. přenesená",J104,0)</f>
        <v>0</v>
      </c>
      <c r="BI104" s="180">
        <f>IF(N104="nulová",J104,0)</f>
        <v>0</v>
      </c>
      <c r="BJ104" s="23" t="s">
        <v>74</v>
      </c>
      <c r="BK104" s="180">
        <f>ROUND(I104*H104,2)</f>
        <v>0</v>
      </c>
      <c r="BL104" s="23" t="s">
        <v>121</v>
      </c>
      <c r="BM104" s="23" t="s">
        <v>164</v>
      </c>
    </row>
    <row r="105" spans="2:65" s="12" customFormat="1">
      <c r="B105" s="190"/>
      <c r="D105" s="182" t="s">
        <v>123</v>
      </c>
      <c r="E105" s="191" t="s">
        <v>5</v>
      </c>
      <c r="F105" s="192" t="s">
        <v>165</v>
      </c>
      <c r="H105" s="193">
        <v>520</v>
      </c>
      <c r="I105" s="194"/>
      <c r="L105" s="190"/>
      <c r="M105" s="195"/>
      <c r="N105" s="196"/>
      <c r="O105" s="196"/>
      <c r="P105" s="196"/>
      <c r="Q105" s="196"/>
      <c r="R105" s="196"/>
      <c r="S105" s="196"/>
      <c r="T105" s="197"/>
      <c r="AT105" s="191" t="s">
        <v>123</v>
      </c>
      <c r="AU105" s="191" t="s">
        <v>81</v>
      </c>
      <c r="AV105" s="12" t="s">
        <v>81</v>
      </c>
      <c r="AW105" s="12" t="s">
        <v>33</v>
      </c>
      <c r="AX105" s="12" t="s">
        <v>69</v>
      </c>
      <c r="AY105" s="191" t="s">
        <v>114</v>
      </c>
    </row>
    <row r="106" spans="2:65" s="13" customFormat="1">
      <c r="B106" s="198"/>
      <c r="D106" s="182" t="s">
        <v>123</v>
      </c>
      <c r="E106" s="208" t="s">
        <v>5</v>
      </c>
      <c r="F106" s="209" t="s">
        <v>126</v>
      </c>
      <c r="H106" s="210">
        <v>520</v>
      </c>
      <c r="I106" s="203"/>
      <c r="L106" s="198"/>
      <c r="M106" s="204"/>
      <c r="N106" s="205"/>
      <c r="O106" s="205"/>
      <c r="P106" s="205"/>
      <c r="Q106" s="205"/>
      <c r="R106" s="205"/>
      <c r="S106" s="205"/>
      <c r="T106" s="206"/>
      <c r="AT106" s="207" t="s">
        <v>123</v>
      </c>
      <c r="AU106" s="207" t="s">
        <v>81</v>
      </c>
      <c r="AV106" s="13" t="s">
        <v>121</v>
      </c>
      <c r="AW106" s="13" t="s">
        <v>33</v>
      </c>
      <c r="AX106" s="13" t="s">
        <v>74</v>
      </c>
      <c r="AY106" s="207" t="s">
        <v>114</v>
      </c>
    </row>
    <row r="107" spans="2:65" s="10" customFormat="1" ht="29.85" customHeight="1">
      <c r="B107" s="154"/>
      <c r="D107" s="165" t="s">
        <v>68</v>
      </c>
      <c r="E107" s="166" t="s">
        <v>81</v>
      </c>
      <c r="F107" s="166" t="s">
        <v>166</v>
      </c>
      <c r="I107" s="157"/>
      <c r="J107" s="167">
        <f>BK107</f>
        <v>0</v>
      </c>
      <c r="L107" s="154"/>
      <c r="M107" s="159"/>
      <c r="N107" s="160"/>
      <c r="O107" s="160"/>
      <c r="P107" s="161">
        <f>SUM(P108:P111)</f>
        <v>0</v>
      </c>
      <c r="Q107" s="160"/>
      <c r="R107" s="161">
        <f>SUM(R108:R111)</f>
        <v>0</v>
      </c>
      <c r="S107" s="160"/>
      <c r="T107" s="162">
        <f>SUM(T108:T111)</f>
        <v>0</v>
      </c>
      <c r="AR107" s="155" t="s">
        <v>74</v>
      </c>
      <c r="AT107" s="163" t="s">
        <v>68</v>
      </c>
      <c r="AU107" s="163" t="s">
        <v>74</v>
      </c>
      <c r="AY107" s="155" t="s">
        <v>114</v>
      </c>
      <c r="BK107" s="164">
        <f>SUM(BK108:BK111)</f>
        <v>0</v>
      </c>
    </row>
    <row r="108" spans="2:65" s="1" customFormat="1" ht="31.5" customHeight="1">
      <c r="B108" s="168"/>
      <c r="C108" s="169" t="s">
        <v>167</v>
      </c>
      <c r="D108" s="169" t="s">
        <v>116</v>
      </c>
      <c r="E108" s="170" t="s">
        <v>168</v>
      </c>
      <c r="F108" s="171" t="s">
        <v>169</v>
      </c>
      <c r="G108" s="172" t="s">
        <v>129</v>
      </c>
      <c r="H108" s="173">
        <v>80</v>
      </c>
      <c r="I108" s="174"/>
      <c r="J108" s="175">
        <f>ROUND(I108*H108,2)</f>
        <v>0</v>
      </c>
      <c r="K108" s="171" t="s">
        <v>120</v>
      </c>
      <c r="L108" s="40"/>
      <c r="M108" s="176" t="s">
        <v>5</v>
      </c>
      <c r="N108" s="177" t="s">
        <v>40</v>
      </c>
      <c r="O108" s="41"/>
      <c r="P108" s="178">
        <f>O108*H108</f>
        <v>0</v>
      </c>
      <c r="Q108" s="178">
        <v>0</v>
      </c>
      <c r="R108" s="178">
        <f>Q108*H108</f>
        <v>0</v>
      </c>
      <c r="S108" s="178">
        <v>0</v>
      </c>
      <c r="T108" s="179">
        <f>S108*H108</f>
        <v>0</v>
      </c>
      <c r="AR108" s="23" t="s">
        <v>121</v>
      </c>
      <c r="AT108" s="23" t="s">
        <v>116</v>
      </c>
      <c r="AU108" s="23" t="s">
        <v>81</v>
      </c>
      <c r="AY108" s="23" t="s">
        <v>114</v>
      </c>
      <c r="BE108" s="180">
        <f>IF(N108="základní",J108,0)</f>
        <v>0</v>
      </c>
      <c r="BF108" s="180">
        <f>IF(N108="snížená",J108,0)</f>
        <v>0</v>
      </c>
      <c r="BG108" s="180">
        <f>IF(N108="zákl. přenesená",J108,0)</f>
        <v>0</v>
      </c>
      <c r="BH108" s="180">
        <f>IF(N108="sníž. přenesená",J108,0)</f>
        <v>0</v>
      </c>
      <c r="BI108" s="180">
        <f>IF(N108="nulová",J108,0)</f>
        <v>0</v>
      </c>
      <c r="BJ108" s="23" t="s">
        <v>74</v>
      </c>
      <c r="BK108" s="180">
        <f>ROUND(I108*H108,2)</f>
        <v>0</v>
      </c>
      <c r="BL108" s="23" t="s">
        <v>121</v>
      </c>
      <c r="BM108" s="23" t="s">
        <v>170</v>
      </c>
    </row>
    <row r="109" spans="2:65" s="11" customFormat="1">
      <c r="B109" s="181"/>
      <c r="D109" s="182" t="s">
        <v>123</v>
      </c>
      <c r="E109" s="183" t="s">
        <v>5</v>
      </c>
      <c r="F109" s="184" t="s">
        <v>171</v>
      </c>
      <c r="H109" s="185" t="s">
        <v>5</v>
      </c>
      <c r="I109" s="186"/>
      <c r="L109" s="181"/>
      <c r="M109" s="187"/>
      <c r="N109" s="188"/>
      <c r="O109" s="188"/>
      <c r="P109" s="188"/>
      <c r="Q109" s="188"/>
      <c r="R109" s="188"/>
      <c r="S109" s="188"/>
      <c r="T109" s="189"/>
      <c r="AT109" s="185" t="s">
        <v>123</v>
      </c>
      <c r="AU109" s="185" t="s">
        <v>81</v>
      </c>
      <c r="AV109" s="11" t="s">
        <v>74</v>
      </c>
      <c r="AW109" s="11" t="s">
        <v>33</v>
      </c>
      <c r="AX109" s="11" t="s">
        <v>69</v>
      </c>
      <c r="AY109" s="185" t="s">
        <v>114</v>
      </c>
    </row>
    <row r="110" spans="2:65" s="12" customFormat="1">
      <c r="B110" s="190"/>
      <c r="D110" s="182" t="s">
        <v>123</v>
      </c>
      <c r="E110" s="191" t="s">
        <v>5</v>
      </c>
      <c r="F110" s="192" t="s">
        <v>136</v>
      </c>
      <c r="H110" s="193">
        <v>80</v>
      </c>
      <c r="I110" s="194"/>
      <c r="L110" s="190"/>
      <c r="M110" s="195"/>
      <c r="N110" s="196"/>
      <c r="O110" s="196"/>
      <c r="P110" s="196"/>
      <c r="Q110" s="196"/>
      <c r="R110" s="196"/>
      <c r="S110" s="196"/>
      <c r="T110" s="197"/>
      <c r="AT110" s="191" t="s">
        <v>123</v>
      </c>
      <c r="AU110" s="191" t="s">
        <v>81</v>
      </c>
      <c r="AV110" s="12" t="s">
        <v>81</v>
      </c>
      <c r="AW110" s="12" t="s">
        <v>33</v>
      </c>
      <c r="AX110" s="12" t="s">
        <v>69</v>
      </c>
      <c r="AY110" s="191" t="s">
        <v>114</v>
      </c>
    </row>
    <row r="111" spans="2:65" s="13" customFormat="1">
      <c r="B111" s="198"/>
      <c r="D111" s="182" t="s">
        <v>123</v>
      </c>
      <c r="E111" s="208" t="s">
        <v>5</v>
      </c>
      <c r="F111" s="209" t="s">
        <v>126</v>
      </c>
      <c r="H111" s="210">
        <v>80</v>
      </c>
      <c r="I111" s="203"/>
      <c r="L111" s="198"/>
      <c r="M111" s="204"/>
      <c r="N111" s="205"/>
      <c r="O111" s="205"/>
      <c r="P111" s="205"/>
      <c r="Q111" s="205"/>
      <c r="R111" s="205"/>
      <c r="S111" s="205"/>
      <c r="T111" s="206"/>
      <c r="AT111" s="207" t="s">
        <v>123</v>
      </c>
      <c r="AU111" s="207" t="s">
        <v>81</v>
      </c>
      <c r="AV111" s="13" t="s">
        <v>121</v>
      </c>
      <c r="AW111" s="13" t="s">
        <v>33</v>
      </c>
      <c r="AX111" s="13" t="s">
        <v>74</v>
      </c>
      <c r="AY111" s="207" t="s">
        <v>114</v>
      </c>
    </row>
    <row r="112" spans="2:65" s="10" customFormat="1" ht="29.85" customHeight="1">
      <c r="B112" s="154"/>
      <c r="D112" s="165" t="s">
        <v>68</v>
      </c>
      <c r="E112" s="166" t="s">
        <v>172</v>
      </c>
      <c r="F112" s="166" t="s">
        <v>173</v>
      </c>
      <c r="I112" s="157"/>
      <c r="J112" s="167">
        <f>BK112</f>
        <v>0</v>
      </c>
      <c r="L112" s="154"/>
      <c r="M112" s="159"/>
      <c r="N112" s="160"/>
      <c r="O112" s="160"/>
      <c r="P112" s="161">
        <f>P113</f>
        <v>0</v>
      </c>
      <c r="Q112" s="160"/>
      <c r="R112" s="161">
        <f>R113</f>
        <v>0</v>
      </c>
      <c r="S112" s="160"/>
      <c r="T112" s="162">
        <f>T113</f>
        <v>0</v>
      </c>
      <c r="AR112" s="155" t="s">
        <v>74</v>
      </c>
      <c r="AT112" s="163" t="s">
        <v>68</v>
      </c>
      <c r="AU112" s="163" t="s">
        <v>74</v>
      </c>
      <c r="AY112" s="155" t="s">
        <v>114</v>
      </c>
      <c r="BK112" s="164">
        <f>BK113</f>
        <v>0</v>
      </c>
    </row>
    <row r="113" spans="2:65" s="1" customFormat="1" ht="22.5" customHeight="1">
      <c r="B113" s="168"/>
      <c r="C113" s="169" t="s">
        <v>174</v>
      </c>
      <c r="D113" s="169" t="s">
        <v>116</v>
      </c>
      <c r="E113" s="170" t="s">
        <v>175</v>
      </c>
      <c r="F113" s="171" t="s">
        <v>176</v>
      </c>
      <c r="G113" s="172" t="s">
        <v>177</v>
      </c>
      <c r="H113" s="173">
        <v>200</v>
      </c>
      <c r="I113" s="174"/>
      <c r="J113" s="175">
        <f>ROUND(I113*H113,2)</f>
        <v>0</v>
      </c>
      <c r="K113" s="171" t="s">
        <v>5</v>
      </c>
      <c r="L113" s="40"/>
      <c r="M113" s="176" t="s">
        <v>5</v>
      </c>
      <c r="N113" s="177" t="s">
        <v>40</v>
      </c>
      <c r="O113" s="41"/>
      <c r="P113" s="178">
        <f>O113*H113</f>
        <v>0</v>
      </c>
      <c r="Q113" s="178">
        <v>0</v>
      </c>
      <c r="R113" s="178">
        <f>Q113*H113</f>
        <v>0</v>
      </c>
      <c r="S113" s="178">
        <v>0</v>
      </c>
      <c r="T113" s="179">
        <f>S113*H113</f>
        <v>0</v>
      </c>
      <c r="AR113" s="23" t="s">
        <v>121</v>
      </c>
      <c r="AT113" s="23" t="s">
        <v>116</v>
      </c>
      <c r="AU113" s="23" t="s">
        <v>81</v>
      </c>
      <c r="AY113" s="23" t="s">
        <v>114</v>
      </c>
      <c r="BE113" s="180">
        <f>IF(N113="základní",J113,0)</f>
        <v>0</v>
      </c>
      <c r="BF113" s="180">
        <f>IF(N113="snížená",J113,0)</f>
        <v>0</v>
      </c>
      <c r="BG113" s="180">
        <f>IF(N113="zákl. přenesená",J113,0)</f>
        <v>0</v>
      </c>
      <c r="BH113" s="180">
        <f>IF(N113="sníž. přenesená",J113,0)</f>
        <v>0</v>
      </c>
      <c r="BI113" s="180">
        <f>IF(N113="nulová",J113,0)</f>
        <v>0</v>
      </c>
      <c r="BJ113" s="23" t="s">
        <v>74</v>
      </c>
      <c r="BK113" s="180">
        <f>ROUND(I113*H113,2)</f>
        <v>0</v>
      </c>
      <c r="BL113" s="23" t="s">
        <v>121</v>
      </c>
      <c r="BM113" s="23" t="s">
        <v>178</v>
      </c>
    </row>
    <row r="114" spans="2:65" s="10" customFormat="1" ht="29.85" customHeight="1">
      <c r="B114" s="154"/>
      <c r="D114" s="165" t="s">
        <v>68</v>
      </c>
      <c r="E114" s="166" t="s">
        <v>140</v>
      </c>
      <c r="F114" s="166" t="s">
        <v>179</v>
      </c>
      <c r="I114" s="157"/>
      <c r="J114" s="167">
        <f>BK114</f>
        <v>0</v>
      </c>
      <c r="L114" s="154"/>
      <c r="M114" s="159"/>
      <c r="N114" s="160"/>
      <c r="O114" s="160"/>
      <c r="P114" s="161">
        <f>SUM(P115:P123)</f>
        <v>0</v>
      </c>
      <c r="Q114" s="160"/>
      <c r="R114" s="161">
        <f>SUM(R115:R123)</f>
        <v>106.4</v>
      </c>
      <c r="S114" s="160"/>
      <c r="T114" s="162">
        <f>SUM(T115:T123)</f>
        <v>0</v>
      </c>
      <c r="AR114" s="155" t="s">
        <v>74</v>
      </c>
      <c r="AT114" s="163" t="s">
        <v>68</v>
      </c>
      <c r="AU114" s="163" t="s">
        <v>74</v>
      </c>
      <c r="AY114" s="155" t="s">
        <v>114</v>
      </c>
      <c r="BK114" s="164">
        <f>SUM(BK115:BK123)</f>
        <v>0</v>
      </c>
    </row>
    <row r="115" spans="2:65" s="1" customFormat="1" ht="22.5" customHeight="1">
      <c r="B115" s="168"/>
      <c r="C115" s="169" t="s">
        <v>180</v>
      </c>
      <c r="D115" s="169" t="s">
        <v>116</v>
      </c>
      <c r="E115" s="170" t="s">
        <v>181</v>
      </c>
      <c r="F115" s="171" t="s">
        <v>182</v>
      </c>
      <c r="G115" s="172" t="s">
        <v>119</v>
      </c>
      <c r="H115" s="173">
        <v>420</v>
      </c>
      <c r="I115" s="174"/>
      <c r="J115" s="175">
        <f>ROUND(I115*H115,2)</f>
        <v>0</v>
      </c>
      <c r="K115" s="171" t="s">
        <v>120</v>
      </c>
      <c r="L115" s="40"/>
      <c r="M115" s="176" t="s">
        <v>5</v>
      </c>
      <c r="N115" s="177" t="s">
        <v>40</v>
      </c>
      <c r="O115" s="41"/>
      <c r="P115" s="178">
        <f>O115*H115</f>
        <v>0</v>
      </c>
      <c r="Q115" s="178">
        <v>0</v>
      </c>
      <c r="R115" s="178">
        <f>Q115*H115</f>
        <v>0</v>
      </c>
      <c r="S115" s="178">
        <v>0</v>
      </c>
      <c r="T115" s="179">
        <f>S115*H115</f>
        <v>0</v>
      </c>
      <c r="AR115" s="23" t="s">
        <v>121</v>
      </c>
      <c r="AT115" s="23" t="s">
        <v>116</v>
      </c>
      <c r="AU115" s="23" t="s">
        <v>81</v>
      </c>
      <c r="AY115" s="23" t="s">
        <v>114</v>
      </c>
      <c r="BE115" s="180">
        <f>IF(N115="základní",J115,0)</f>
        <v>0</v>
      </c>
      <c r="BF115" s="180">
        <f>IF(N115="snížená",J115,0)</f>
        <v>0</v>
      </c>
      <c r="BG115" s="180">
        <f>IF(N115="zákl. přenesená",J115,0)</f>
        <v>0</v>
      </c>
      <c r="BH115" s="180">
        <f>IF(N115="sníž. přenesená",J115,0)</f>
        <v>0</v>
      </c>
      <c r="BI115" s="180">
        <f>IF(N115="nulová",J115,0)</f>
        <v>0</v>
      </c>
      <c r="BJ115" s="23" t="s">
        <v>74</v>
      </c>
      <c r="BK115" s="180">
        <f>ROUND(I115*H115,2)</f>
        <v>0</v>
      </c>
      <c r="BL115" s="23" t="s">
        <v>121</v>
      </c>
      <c r="BM115" s="23" t="s">
        <v>183</v>
      </c>
    </row>
    <row r="116" spans="2:65" s="11" customFormat="1">
      <c r="B116" s="181"/>
      <c r="D116" s="182" t="s">
        <v>123</v>
      </c>
      <c r="E116" s="183" t="s">
        <v>5</v>
      </c>
      <c r="F116" s="184" t="s">
        <v>184</v>
      </c>
      <c r="H116" s="185" t="s">
        <v>5</v>
      </c>
      <c r="I116" s="186"/>
      <c r="L116" s="181"/>
      <c r="M116" s="187"/>
      <c r="N116" s="188"/>
      <c r="O116" s="188"/>
      <c r="P116" s="188"/>
      <c r="Q116" s="188"/>
      <c r="R116" s="188"/>
      <c r="S116" s="188"/>
      <c r="T116" s="189"/>
      <c r="AT116" s="185" t="s">
        <v>123</v>
      </c>
      <c r="AU116" s="185" t="s">
        <v>81</v>
      </c>
      <c r="AV116" s="11" t="s">
        <v>74</v>
      </c>
      <c r="AW116" s="11" t="s">
        <v>33</v>
      </c>
      <c r="AX116" s="11" t="s">
        <v>69</v>
      </c>
      <c r="AY116" s="185" t="s">
        <v>114</v>
      </c>
    </row>
    <row r="117" spans="2:65" s="12" customFormat="1">
      <c r="B117" s="190"/>
      <c r="D117" s="182" t="s">
        <v>123</v>
      </c>
      <c r="E117" s="191" t="s">
        <v>5</v>
      </c>
      <c r="F117" s="192" t="s">
        <v>185</v>
      </c>
      <c r="H117" s="193">
        <v>420</v>
      </c>
      <c r="I117" s="194"/>
      <c r="L117" s="190"/>
      <c r="M117" s="195"/>
      <c r="N117" s="196"/>
      <c r="O117" s="196"/>
      <c r="P117" s="196"/>
      <c r="Q117" s="196"/>
      <c r="R117" s="196"/>
      <c r="S117" s="196"/>
      <c r="T117" s="197"/>
      <c r="AT117" s="191" t="s">
        <v>123</v>
      </c>
      <c r="AU117" s="191" t="s">
        <v>81</v>
      </c>
      <c r="AV117" s="12" t="s">
        <v>81</v>
      </c>
      <c r="AW117" s="12" t="s">
        <v>33</v>
      </c>
      <c r="AX117" s="12" t="s">
        <v>69</v>
      </c>
      <c r="AY117" s="191" t="s">
        <v>114</v>
      </c>
    </row>
    <row r="118" spans="2:65" s="13" customFormat="1">
      <c r="B118" s="198"/>
      <c r="D118" s="199" t="s">
        <v>123</v>
      </c>
      <c r="E118" s="200" t="s">
        <v>5</v>
      </c>
      <c r="F118" s="201" t="s">
        <v>126</v>
      </c>
      <c r="H118" s="202">
        <v>420</v>
      </c>
      <c r="I118" s="203"/>
      <c r="L118" s="198"/>
      <c r="M118" s="204"/>
      <c r="N118" s="205"/>
      <c r="O118" s="205"/>
      <c r="P118" s="205"/>
      <c r="Q118" s="205"/>
      <c r="R118" s="205"/>
      <c r="S118" s="205"/>
      <c r="T118" s="206"/>
      <c r="AT118" s="207" t="s">
        <v>123</v>
      </c>
      <c r="AU118" s="207" t="s">
        <v>81</v>
      </c>
      <c r="AV118" s="13" t="s">
        <v>121</v>
      </c>
      <c r="AW118" s="13" t="s">
        <v>33</v>
      </c>
      <c r="AX118" s="13" t="s">
        <v>74</v>
      </c>
      <c r="AY118" s="207" t="s">
        <v>114</v>
      </c>
    </row>
    <row r="119" spans="2:65" s="1" customFormat="1" ht="44.25" customHeight="1">
      <c r="B119" s="168"/>
      <c r="C119" s="169" t="s">
        <v>186</v>
      </c>
      <c r="D119" s="169" t="s">
        <v>116</v>
      </c>
      <c r="E119" s="170" t="s">
        <v>187</v>
      </c>
      <c r="F119" s="171" t="s">
        <v>188</v>
      </c>
      <c r="G119" s="172" t="s">
        <v>119</v>
      </c>
      <c r="H119" s="173">
        <v>400</v>
      </c>
      <c r="I119" s="174"/>
      <c r="J119" s="175">
        <f>ROUND(I119*H119,2)</f>
        <v>0</v>
      </c>
      <c r="K119" s="171" t="s">
        <v>120</v>
      </c>
      <c r="L119" s="40"/>
      <c r="M119" s="176" t="s">
        <v>5</v>
      </c>
      <c r="N119" s="177" t="s">
        <v>40</v>
      </c>
      <c r="O119" s="41"/>
      <c r="P119" s="178">
        <f>O119*H119</f>
        <v>0</v>
      </c>
      <c r="Q119" s="178">
        <v>0.10100000000000001</v>
      </c>
      <c r="R119" s="178">
        <f>Q119*H119</f>
        <v>40.400000000000006</v>
      </c>
      <c r="S119" s="178">
        <v>0</v>
      </c>
      <c r="T119" s="179">
        <f>S119*H119</f>
        <v>0</v>
      </c>
      <c r="AR119" s="23" t="s">
        <v>121</v>
      </c>
      <c r="AT119" s="23" t="s">
        <v>116</v>
      </c>
      <c r="AU119" s="23" t="s">
        <v>81</v>
      </c>
      <c r="AY119" s="23" t="s">
        <v>114</v>
      </c>
      <c r="BE119" s="180">
        <f>IF(N119="základní",J119,0)</f>
        <v>0</v>
      </c>
      <c r="BF119" s="180">
        <f>IF(N119="snížená",J119,0)</f>
        <v>0</v>
      </c>
      <c r="BG119" s="180">
        <f>IF(N119="zákl. přenesená",J119,0)</f>
        <v>0</v>
      </c>
      <c r="BH119" s="180">
        <f>IF(N119="sníž. přenesená",J119,0)</f>
        <v>0</v>
      </c>
      <c r="BI119" s="180">
        <f>IF(N119="nulová",J119,0)</f>
        <v>0</v>
      </c>
      <c r="BJ119" s="23" t="s">
        <v>74</v>
      </c>
      <c r="BK119" s="180">
        <f>ROUND(I119*H119,2)</f>
        <v>0</v>
      </c>
      <c r="BL119" s="23" t="s">
        <v>121</v>
      </c>
      <c r="BM119" s="23" t="s">
        <v>189</v>
      </c>
    </row>
    <row r="120" spans="2:65" s="11" customFormat="1">
      <c r="B120" s="181"/>
      <c r="D120" s="182" t="s">
        <v>123</v>
      </c>
      <c r="E120" s="183" t="s">
        <v>5</v>
      </c>
      <c r="F120" s="184" t="s">
        <v>190</v>
      </c>
      <c r="H120" s="185" t="s">
        <v>5</v>
      </c>
      <c r="I120" s="186"/>
      <c r="L120" s="181"/>
      <c r="M120" s="187"/>
      <c r="N120" s="188"/>
      <c r="O120" s="188"/>
      <c r="P120" s="188"/>
      <c r="Q120" s="188"/>
      <c r="R120" s="188"/>
      <c r="S120" s="188"/>
      <c r="T120" s="189"/>
      <c r="AT120" s="185" t="s">
        <v>123</v>
      </c>
      <c r="AU120" s="185" t="s">
        <v>81</v>
      </c>
      <c r="AV120" s="11" t="s">
        <v>74</v>
      </c>
      <c r="AW120" s="11" t="s">
        <v>33</v>
      </c>
      <c r="AX120" s="11" t="s">
        <v>69</v>
      </c>
      <c r="AY120" s="185" t="s">
        <v>114</v>
      </c>
    </row>
    <row r="121" spans="2:65" s="12" customFormat="1">
      <c r="B121" s="190"/>
      <c r="D121" s="182" t="s">
        <v>123</v>
      </c>
      <c r="E121" s="191" t="s">
        <v>5</v>
      </c>
      <c r="F121" s="192" t="s">
        <v>191</v>
      </c>
      <c r="H121" s="193">
        <v>400</v>
      </c>
      <c r="I121" s="194"/>
      <c r="L121" s="190"/>
      <c r="M121" s="195"/>
      <c r="N121" s="196"/>
      <c r="O121" s="196"/>
      <c r="P121" s="196"/>
      <c r="Q121" s="196"/>
      <c r="R121" s="196"/>
      <c r="S121" s="196"/>
      <c r="T121" s="197"/>
      <c r="AT121" s="191" t="s">
        <v>123</v>
      </c>
      <c r="AU121" s="191" t="s">
        <v>81</v>
      </c>
      <c r="AV121" s="12" t="s">
        <v>81</v>
      </c>
      <c r="AW121" s="12" t="s">
        <v>33</v>
      </c>
      <c r="AX121" s="12" t="s">
        <v>69</v>
      </c>
      <c r="AY121" s="191" t="s">
        <v>114</v>
      </c>
    </row>
    <row r="122" spans="2:65" s="13" customFormat="1">
      <c r="B122" s="198"/>
      <c r="D122" s="199" t="s">
        <v>123</v>
      </c>
      <c r="E122" s="200" t="s">
        <v>5</v>
      </c>
      <c r="F122" s="201" t="s">
        <v>126</v>
      </c>
      <c r="H122" s="202">
        <v>400</v>
      </c>
      <c r="I122" s="203"/>
      <c r="L122" s="198"/>
      <c r="M122" s="204"/>
      <c r="N122" s="205"/>
      <c r="O122" s="205"/>
      <c r="P122" s="205"/>
      <c r="Q122" s="205"/>
      <c r="R122" s="205"/>
      <c r="S122" s="205"/>
      <c r="T122" s="206"/>
      <c r="AT122" s="207" t="s">
        <v>123</v>
      </c>
      <c r="AU122" s="207" t="s">
        <v>81</v>
      </c>
      <c r="AV122" s="13" t="s">
        <v>121</v>
      </c>
      <c r="AW122" s="13" t="s">
        <v>33</v>
      </c>
      <c r="AX122" s="13" t="s">
        <v>74</v>
      </c>
      <c r="AY122" s="207" t="s">
        <v>114</v>
      </c>
    </row>
    <row r="123" spans="2:65" s="1" customFormat="1" ht="22.5" customHeight="1">
      <c r="B123" s="168"/>
      <c r="C123" s="211" t="s">
        <v>192</v>
      </c>
      <c r="D123" s="211" t="s">
        <v>193</v>
      </c>
      <c r="E123" s="212" t="s">
        <v>194</v>
      </c>
      <c r="F123" s="213" t="s">
        <v>195</v>
      </c>
      <c r="G123" s="214" t="s">
        <v>119</v>
      </c>
      <c r="H123" s="215">
        <v>400</v>
      </c>
      <c r="I123" s="216"/>
      <c r="J123" s="217">
        <f>ROUND(I123*H123,2)</f>
        <v>0</v>
      </c>
      <c r="K123" s="213" t="s">
        <v>5</v>
      </c>
      <c r="L123" s="218"/>
      <c r="M123" s="219" t="s">
        <v>5</v>
      </c>
      <c r="N123" s="220" t="s">
        <v>40</v>
      </c>
      <c r="O123" s="41"/>
      <c r="P123" s="178">
        <f>O123*H123</f>
        <v>0</v>
      </c>
      <c r="Q123" s="178">
        <v>0.16500000000000001</v>
      </c>
      <c r="R123" s="178">
        <f>Q123*H123</f>
        <v>66</v>
      </c>
      <c r="S123" s="178">
        <v>0</v>
      </c>
      <c r="T123" s="179">
        <f>S123*H123</f>
        <v>0</v>
      </c>
      <c r="AR123" s="23" t="s">
        <v>155</v>
      </c>
      <c r="AT123" s="23" t="s">
        <v>193</v>
      </c>
      <c r="AU123" s="23" t="s">
        <v>81</v>
      </c>
      <c r="AY123" s="23" t="s">
        <v>114</v>
      </c>
      <c r="BE123" s="180">
        <f>IF(N123="základní",J123,0)</f>
        <v>0</v>
      </c>
      <c r="BF123" s="180">
        <f>IF(N123="snížená",J123,0)</f>
        <v>0</v>
      </c>
      <c r="BG123" s="180">
        <f>IF(N123="zákl. přenesená",J123,0)</f>
        <v>0</v>
      </c>
      <c r="BH123" s="180">
        <f>IF(N123="sníž. přenesená",J123,0)</f>
        <v>0</v>
      </c>
      <c r="BI123" s="180">
        <f>IF(N123="nulová",J123,0)</f>
        <v>0</v>
      </c>
      <c r="BJ123" s="23" t="s">
        <v>74</v>
      </c>
      <c r="BK123" s="180">
        <f>ROUND(I123*H123,2)</f>
        <v>0</v>
      </c>
      <c r="BL123" s="23" t="s">
        <v>121</v>
      </c>
      <c r="BM123" s="23" t="s">
        <v>196</v>
      </c>
    </row>
    <row r="124" spans="2:65" s="10" customFormat="1" ht="29.85" customHeight="1">
      <c r="B124" s="154"/>
      <c r="D124" s="165" t="s">
        <v>68</v>
      </c>
      <c r="E124" s="166" t="s">
        <v>145</v>
      </c>
      <c r="F124" s="166" t="s">
        <v>197</v>
      </c>
      <c r="I124" s="157"/>
      <c r="J124" s="167">
        <f>BK124</f>
        <v>0</v>
      </c>
      <c r="L124" s="154"/>
      <c r="M124" s="159"/>
      <c r="N124" s="160"/>
      <c r="O124" s="160"/>
      <c r="P124" s="161">
        <f>SUM(P125:P132)</f>
        <v>0</v>
      </c>
      <c r="Q124" s="160"/>
      <c r="R124" s="161">
        <f>SUM(R125:R132)</f>
        <v>27.902000000000001</v>
      </c>
      <c r="S124" s="160"/>
      <c r="T124" s="162">
        <f>SUM(T125:T132)</f>
        <v>0</v>
      </c>
      <c r="AR124" s="155" t="s">
        <v>74</v>
      </c>
      <c r="AT124" s="163" t="s">
        <v>68</v>
      </c>
      <c r="AU124" s="163" t="s">
        <v>74</v>
      </c>
      <c r="AY124" s="155" t="s">
        <v>114</v>
      </c>
      <c r="BK124" s="164">
        <f>SUM(BK125:BK132)</f>
        <v>0</v>
      </c>
    </row>
    <row r="125" spans="2:65" s="1" customFormat="1" ht="31.5" customHeight="1">
      <c r="B125" s="168"/>
      <c r="C125" s="169" t="s">
        <v>11</v>
      </c>
      <c r="D125" s="169" t="s">
        <v>116</v>
      </c>
      <c r="E125" s="170" t="s">
        <v>198</v>
      </c>
      <c r="F125" s="171" t="s">
        <v>199</v>
      </c>
      <c r="G125" s="172" t="s">
        <v>119</v>
      </c>
      <c r="H125" s="173">
        <v>20</v>
      </c>
      <c r="I125" s="174"/>
      <c r="J125" s="175">
        <f>ROUND(I125*H125,2)</f>
        <v>0</v>
      </c>
      <c r="K125" s="171" t="s">
        <v>120</v>
      </c>
      <c r="L125" s="40"/>
      <c r="M125" s="176" t="s">
        <v>5</v>
      </c>
      <c r="N125" s="177" t="s">
        <v>40</v>
      </c>
      <c r="O125" s="41"/>
      <c r="P125" s="178">
        <f>O125*H125</f>
        <v>0</v>
      </c>
      <c r="Q125" s="178">
        <v>1.7100000000000001E-2</v>
      </c>
      <c r="R125" s="178">
        <f>Q125*H125</f>
        <v>0.34200000000000003</v>
      </c>
      <c r="S125" s="178">
        <v>0</v>
      </c>
      <c r="T125" s="179">
        <f>S125*H125</f>
        <v>0</v>
      </c>
      <c r="AR125" s="23" t="s">
        <v>121</v>
      </c>
      <c r="AT125" s="23" t="s">
        <v>116</v>
      </c>
      <c r="AU125" s="23" t="s">
        <v>81</v>
      </c>
      <c r="AY125" s="23" t="s">
        <v>114</v>
      </c>
      <c r="BE125" s="180">
        <f>IF(N125="základní",J125,0)</f>
        <v>0</v>
      </c>
      <c r="BF125" s="180">
        <f>IF(N125="snížená",J125,0)</f>
        <v>0</v>
      </c>
      <c r="BG125" s="180">
        <f>IF(N125="zákl. přenesená",J125,0)</f>
        <v>0</v>
      </c>
      <c r="BH125" s="180">
        <f>IF(N125="sníž. přenesená",J125,0)</f>
        <v>0</v>
      </c>
      <c r="BI125" s="180">
        <f>IF(N125="nulová",J125,0)</f>
        <v>0</v>
      </c>
      <c r="BJ125" s="23" t="s">
        <v>74</v>
      </c>
      <c r="BK125" s="180">
        <f>ROUND(I125*H125,2)</f>
        <v>0</v>
      </c>
      <c r="BL125" s="23" t="s">
        <v>121</v>
      </c>
      <c r="BM125" s="23" t="s">
        <v>200</v>
      </c>
    </row>
    <row r="126" spans="2:65" s="11" customFormat="1">
      <c r="B126" s="181"/>
      <c r="D126" s="182" t="s">
        <v>123</v>
      </c>
      <c r="E126" s="183" t="s">
        <v>5</v>
      </c>
      <c r="F126" s="184" t="s">
        <v>201</v>
      </c>
      <c r="H126" s="185" t="s">
        <v>5</v>
      </c>
      <c r="I126" s="186"/>
      <c r="L126" s="181"/>
      <c r="M126" s="187"/>
      <c r="N126" s="188"/>
      <c r="O126" s="188"/>
      <c r="P126" s="188"/>
      <c r="Q126" s="188"/>
      <c r="R126" s="188"/>
      <c r="S126" s="188"/>
      <c r="T126" s="189"/>
      <c r="AT126" s="185" t="s">
        <v>123</v>
      </c>
      <c r="AU126" s="185" t="s">
        <v>81</v>
      </c>
      <c r="AV126" s="11" t="s">
        <v>74</v>
      </c>
      <c r="AW126" s="11" t="s">
        <v>33</v>
      </c>
      <c r="AX126" s="11" t="s">
        <v>69</v>
      </c>
      <c r="AY126" s="185" t="s">
        <v>114</v>
      </c>
    </row>
    <row r="127" spans="2:65" s="12" customFormat="1">
      <c r="B127" s="190"/>
      <c r="D127" s="182" t="s">
        <v>123</v>
      </c>
      <c r="E127" s="191" t="s">
        <v>5</v>
      </c>
      <c r="F127" s="192" t="s">
        <v>202</v>
      </c>
      <c r="H127" s="193">
        <v>20</v>
      </c>
      <c r="I127" s="194"/>
      <c r="L127" s="190"/>
      <c r="M127" s="195"/>
      <c r="N127" s="196"/>
      <c r="O127" s="196"/>
      <c r="P127" s="196"/>
      <c r="Q127" s="196"/>
      <c r="R127" s="196"/>
      <c r="S127" s="196"/>
      <c r="T127" s="197"/>
      <c r="AT127" s="191" t="s">
        <v>123</v>
      </c>
      <c r="AU127" s="191" t="s">
        <v>81</v>
      </c>
      <c r="AV127" s="12" t="s">
        <v>81</v>
      </c>
      <c r="AW127" s="12" t="s">
        <v>33</v>
      </c>
      <c r="AX127" s="12" t="s">
        <v>69</v>
      </c>
      <c r="AY127" s="191" t="s">
        <v>114</v>
      </c>
    </row>
    <row r="128" spans="2:65" s="13" customFormat="1">
      <c r="B128" s="198"/>
      <c r="D128" s="199" t="s">
        <v>123</v>
      </c>
      <c r="E128" s="200" t="s">
        <v>5</v>
      </c>
      <c r="F128" s="201" t="s">
        <v>126</v>
      </c>
      <c r="H128" s="202">
        <v>20</v>
      </c>
      <c r="I128" s="203"/>
      <c r="L128" s="198"/>
      <c r="M128" s="204"/>
      <c r="N128" s="205"/>
      <c r="O128" s="205"/>
      <c r="P128" s="205"/>
      <c r="Q128" s="205"/>
      <c r="R128" s="205"/>
      <c r="S128" s="205"/>
      <c r="T128" s="206"/>
      <c r="AT128" s="207" t="s">
        <v>123</v>
      </c>
      <c r="AU128" s="207" t="s">
        <v>81</v>
      </c>
      <c r="AV128" s="13" t="s">
        <v>121</v>
      </c>
      <c r="AW128" s="13" t="s">
        <v>33</v>
      </c>
      <c r="AX128" s="13" t="s">
        <v>74</v>
      </c>
      <c r="AY128" s="207" t="s">
        <v>114</v>
      </c>
    </row>
    <row r="129" spans="2:65" s="1" customFormat="1" ht="22.5" customHeight="1">
      <c r="B129" s="168"/>
      <c r="C129" s="169" t="s">
        <v>203</v>
      </c>
      <c r="D129" s="169" t="s">
        <v>116</v>
      </c>
      <c r="E129" s="170" t="s">
        <v>204</v>
      </c>
      <c r="F129" s="171" t="s">
        <v>205</v>
      </c>
      <c r="G129" s="172" t="s">
        <v>119</v>
      </c>
      <c r="H129" s="173">
        <v>100</v>
      </c>
      <c r="I129" s="174"/>
      <c r="J129" s="175">
        <f>ROUND(I129*H129,2)</f>
        <v>0</v>
      </c>
      <c r="K129" s="171" t="s">
        <v>120</v>
      </c>
      <c r="L129" s="40"/>
      <c r="M129" s="176" t="s">
        <v>5</v>
      </c>
      <c r="N129" s="177" t="s">
        <v>40</v>
      </c>
      <c r="O129" s="41"/>
      <c r="P129" s="178">
        <f>O129*H129</f>
        <v>0</v>
      </c>
      <c r="Q129" s="178">
        <v>0.27560000000000001</v>
      </c>
      <c r="R129" s="178">
        <f>Q129*H129</f>
        <v>27.560000000000002</v>
      </c>
      <c r="S129" s="178">
        <v>0</v>
      </c>
      <c r="T129" s="179">
        <f>S129*H129</f>
        <v>0</v>
      </c>
      <c r="AR129" s="23" t="s">
        <v>121</v>
      </c>
      <c r="AT129" s="23" t="s">
        <v>116</v>
      </c>
      <c r="AU129" s="23" t="s">
        <v>81</v>
      </c>
      <c r="AY129" s="23" t="s">
        <v>114</v>
      </c>
      <c r="BE129" s="180">
        <f>IF(N129="základní",J129,0)</f>
        <v>0</v>
      </c>
      <c r="BF129" s="180">
        <f>IF(N129="snížená",J129,0)</f>
        <v>0</v>
      </c>
      <c r="BG129" s="180">
        <f>IF(N129="zákl. přenesená",J129,0)</f>
        <v>0</v>
      </c>
      <c r="BH129" s="180">
        <f>IF(N129="sníž. přenesená",J129,0)</f>
        <v>0</v>
      </c>
      <c r="BI129" s="180">
        <f>IF(N129="nulová",J129,0)</f>
        <v>0</v>
      </c>
      <c r="BJ129" s="23" t="s">
        <v>74</v>
      </c>
      <c r="BK129" s="180">
        <f>ROUND(I129*H129,2)</f>
        <v>0</v>
      </c>
      <c r="BL129" s="23" t="s">
        <v>121</v>
      </c>
      <c r="BM129" s="23" t="s">
        <v>206</v>
      </c>
    </row>
    <row r="130" spans="2:65" s="11" customFormat="1">
      <c r="B130" s="181"/>
      <c r="D130" s="182" t="s">
        <v>123</v>
      </c>
      <c r="E130" s="183" t="s">
        <v>5</v>
      </c>
      <c r="F130" s="184" t="s">
        <v>207</v>
      </c>
      <c r="H130" s="185" t="s">
        <v>5</v>
      </c>
      <c r="I130" s="186"/>
      <c r="L130" s="181"/>
      <c r="M130" s="187"/>
      <c r="N130" s="188"/>
      <c r="O130" s="188"/>
      <c r="P130" s="188"/>
      <c r="Q130" s="188"/>
      <c r="R130" s="188"/>
      <c r="S130" s="188"/>
      <c r="T130" s="189"/>
      <c r="AT130" s="185" t="s">
        <v>123</v>
      </c>
      <c r="AU130" s="185" t="s">
        <v>81</v>
      </c>
      <c r="AV130" s="11" t="s">
        <v>74</v>
      </c>
      <c r="AW130" s="11" t="s">
        <v>33</v>
      </c>
      <c r="AX130" s="11" t="s">
        <v>69</v>
      </c>
      <c r="AY130" s="185" t="s">
        <v>114</v>
      </c>
    </row>
    <row r="131" spans="2:65" s="12" customFormat="1">
      <c r="B131" s="190"/>
      <c r="D131" s="182" t="s">
        <v>123</v>
      </c>
      <c r="E131" s="191" t="s">
        <v>5</v>
      </c>
      <c r="F131" s="192" t="s">
        <v>208</v>
      </c>
      <c r="H131" s="193">
        <v>100</v>
      </c>
      <c r="I131" s="194"/>
      <c r="L131" s="190"/>
      <c r="M131" s="195"/>
      <c r="N131" s="196"/>
      <c r="O131" s="196"/>
      <c r="P131" s="196"/>
      <c r="Q131" s="196"/>
      <c r="R131" s="196"/>
      <c r="S131" s="196"/>
      <c r="T131" s="197"/>
      <c r="AT131" s="191" t="s">
        <v>123</v>
      </c>
      <c r="AU131" s="191" t="s">
        <v>81</v>
      </c>
      <c r="AV131" s="12" t="s">
        <v>81</v>
      </c>
      <c r="AW131" s="12" t="s">
        <v>33</v>
      </c>
      <c r="AX131" s="12" t="s">
        <v>69</v>
      </c>
      <c r="AY131" s="191" t="s">
        <v>114</v>
      </c>
    </row>
    <row r="132" spans="2:65" s="13" customFormat="1">
      <c r="B132" s="198"/>
      <c r="D132" s="182" t="s">
        <v>123</v>
      </c>
      <c r="E132" s="208" t="s">
        <v>5</v>
      </c>
      <c r="F132" s="209" t="s">
        <v>126</v>
      </c>
      <c r="H132" s="210">
        <v>100</v>
      </c>
      <c r="I132" s="203"/>
      <c r="L132" s="198"/>
      <c r="M132" s="204"/>
      <c r="N132" s="205"/>
      <c r="O132" s="205"/>
      <c r="P132" s="205"/>
      <c r="Q132" s="205"/>
      <c r="R132" s="205"/>
      <c r="S132" s="205"/>
      <c r="T132" s="206"/>
      <c r="AT132" s="207" t="s">
        <v>123</v>
      </c>
      <c r="AU132" s="207" t="s">
        <v>81</v>
      </c>
      <c r="AV132" s="13" t="s">
        <v>121</v>
      </c>
      <c r="AW132" s="13" t="s">
        <v>33</v>
      </c>
      <c r="AX132" s="13" t="s">
        <v>74</v>
      </c>
      <c r="AY132" s="207" t="s">
        <v>114</v>
      </c>
    </row>
    <row r="133" spans="2:65" s="10" customFormat="1" ht="29.85" customHeight="1">
      <c r="B133" s="154"/>
      <c r="D133" s="165" t="s">
        <v>68</v>
      </c>
      <c r="E133" s="166" t="s">
        <v>161</v>
      </c>
      <c r="F133" s="166" t="s">
        <v>209</v>
      </c>
      <c r="I133" s="157"/>
      <c r="J133" s="167">
        <f>BK133</f>
        <v>0</v>
      </c>
      <c r="L133" s="154"/>
      <c r="M133" s="159"/>
      <c r="N133" s="160"/>
      <c r="O133" s="160"/>
      <c r="P133" s="161">
        <f>SUM(P134:P141)</f>
        <v>0</v>
      </c>
      <c r="Q133" s="160"/>
      <c r="R133" s="161">
        <f>SUM(R134:R141)</f>
        <v>64.750540000000001</v>
      </c>
      <c r="S133" s="160"/>
      <c r="T133" s="162">
        <f>SUM(T134:T141)</f>
        <v>0</v>
      </c>
      <c r="AR133" s="155" t="s">
        <v>74</v>
      </c>
      <c r="AT133" s="163" t="s">
        <v>68</v>
      </c>
      <c r="AU133" s="163" t="s">
        <v>74</v>
      </c>
      <c r="AY133" s="155" t="s">
        <v>114</v>
      </c>
      <c r="BK133" s="164">
        <f>SUM(BK134:BK141)</f>
        <v>0</v>
      </c>
    </row>
    <row r="134" spans="2:65" s="1" customFormat="1" ht="22.5" customHeight="1">
      <c r="B134" s="168"/>
      <c r="C134" s="169" t="s">
        <v>210</v>
      </c>
      <c r="D134" s="169" t="s">
        <v>116</v>
      </c>
      <c r="E134" s="170" t="s">
        <v>211</v>
      </c>
      <c r="F134" s="171" t="s">
        <v>212</v>
      </c>
      <c r="G134" s="172" t="s">
        <v>213</v>
      </c>
      <c r="H134" s="173">
        <v>5</v>
      </c>
      <c r="I134" s="174"/>
      <c r="J134" s="175">
        <f>ROUND(I134*H134,2)</f>
        <v>0</v>
      </c>
      <c r="K134" s="171" t="s">
        <v>451</v>
      </c>
      <c r="L134" s="40"/>
      <c r="M134" s="176" t="s">
        <v>5</v>
      </c>
      <c r="N134" s="177" t="s">
        <v>40</v>
      </c>
      <c r="O134" s="41"/>
      <c r="P134" s="178">
        <f>O134*H134</f>
        <v>0</v>
      </c>
      <c r="Q134" s="178">
        <v>0</v>
      </c>
      <c r="R134" s="178">
        <f>Q134*H134</f>
        <v>0</v>
      </c>
      <c r="S134" s="178">
        <v>0</v>
      </c>
      <c r="T134" s="179">
        <f>S134*H134</f>
        <v>0</v>
      </c>
      <c r="AR134" s="23" t="s">
        <v>121</v>
      </c>
      <c r="AT134" s="23" t="s">
        <v>116</v>
      </c>
      <c r="AU134" s="23" t="s">
        <v>81</v>
      </c>
      <c r="AY134" s="23" t="s">
        <v>114</v>
      </c>
      <c r="BE134" s="180">
        <f>IF(N134="základní",J134,0)</f>
        <v>0</v>
      </c>
      <c r="BF134" s="180">
        <f>IF(N134="snížená",J134,0)</f>
        <v>0</v>
      </c>
      <c r="BG134" s="180">
        <f>IF(N134="zákl. přenesená",J134,0)</f>
        <v>0</v>
      </c>
      <c r="BH134" s="180">
        <f>IF(N134="sníž. přenesená",J134,0)</f>
        <v>0</v>
      </c>
      <c r="BI134" s="180">
        <f>IF(N134="nulová",J134,0)</f>
        <v>0</v>
      </c>
      <c r="BJ134" s="23" t="s">
        <v>74</v>
      </c>
      <c r="BK134" s="180">
        <f>ROUND(I134*H134,2)</f>
        <v>0</v>
      </c>
      <c r="BL134" s="23" t="s">
        <v>121</v>
      </c>
      <c r="BM134" s="23" t="s">
        <v>214</v>
      </c>
    </row>
    <row r="135" spans="2:65" s="1" customFormat="1" ht="44.25" customHeight="1">
      <c r="B135" s="168"/>
      <c r="C135" s="169" t="s">
        <v>215</v>
      </c>
      <c r="D135" s="169" t="s">
        <v>116</v>
      </c>
      <c r="E135" s="170" t="s">
        <v>216</v>
      </c>
      <c r="F135" s="171" t="s">
        <v>450</v>
      </c>
      <c r="G135" s="172" t="s">
        <v>177</v>
      </c>
      <c r="H135" s="173">
        <v>500</v>
      </c>
      <c r="I135" s="174"/>
      <c r="J135" s="175">
        <f>ROUND(I135*H135,2)</f>
        <v>0</v>
      </c>
      <c r="K135" s="171" t="s">
        <v>120</v>
      </c>
      <c r="L135" s="40"/>
      <c r="M135" s="176" t="s">
        <v>5</v>
      </c>
      <c r="N135" s="177" t="s">
        <v>40</v>
      </c>
      <c r="O135" s="41"/>
      <c r="P135" s="178">
        <f>O135*H135</f>
        <v>0</v>
      </c>
      <c r="Q135" s="178">
        <v>0.1295</v>
      </c>
      <c r="R135" s="178">
        <f>Q135*H135</f>
        <v>64.75</v>
      </c>
      <c r="S135" s="178">
        <v>0</v>
      </c>
      <c r="T135" s="179">
        <f>S135*H135</f>
        <v>0</v>
      </c>
      <c r="AR135" s="23" t="s">
        <v>121</v>
      </c>
      <c r="AT135" s="23" t="s">
        <v>116</v>
      </c>
      <c r="AU135" s="23" t="s">
        <v>81</v>
      </c>
      <c r="AY135" s="23" t="s">
        <v>114</v>
      </c>
      <c r="BE135" s="180">
        <f>IF(N135="základní",J135,0)</f>
        <v>0</v>
      </c>
      <c r="BF135" s="180">
        <f>IF(N135="snížená",J135,0)</f>
        <v>0</v>
      </c>
      <c r="BG135" s="180">
        <f>IF(N135="zákl. přenesená",J135,0)</f>
        <v>0</v>
      </c>
      <c r="BH135" s="180">
        <f>IF(N135="sníž. přenesená",J135,0)</f>
        <v>0</v>
      </c>
      <c r="BI135" s="180">
        <f>IF(N135="nulová",J135,0)</f>
        <v>0</v>
      </c>
      <c r="BJ135" s="23" t="s">
        <v>74</v>
      </c>
      <c r="BK135" s="180">
        <f>ROUND(I135*H135,2)</f>
        <v>0</v>
      </c>
      <c r="BL135" s="23" t="s">
        <v>121</v>
      </c>
      <c r="BM135" s="23" t="s">
        <v>217</v>
      </c>
    </row>
    <row r="136" spans="2:65" s="11" customFormat="1">
      <c r="B136" s="181"/>
      <c r="D136" s="182" t="s">
        <v>123</v>
      </c>
      <c r="E136" s="183" t="s">
        <v>5</v>
      </c>
      <c r="F136" s="184" t="s">
        <v>201</v>
      </c>
      <c r="H136" s="185" t="s">
        <v>5</v>
      </c>
      <c r="I136" s="186"/>
      <c r="L136" s="181"/>
      <c r="M136" s="187"/>
      <c r="N136" s="188"/>
      <c r="O136" s="188"/>
      <c r="P136" s="188"/>
      <c r="Q136" s="188"/>
      <c r="R136" s="188"/>
      <c r="S136" s="188"/>
      <c r="T136" s="189"/>
      <c r="AT136" s="185" t="s">
        <v>123</v>
      </c>
      <c r="AU136" s="185" t="s">
        <v>81</v>
      </c>
      <c r="AV136" s="11" t="s">
        <v>74</v>
      </c>
      <c r="AW136" s="11" t="s">
        <v>33</v>
      </c>
      <c r="AX136" s="11" t="s">
        <v>69</v>
      </c>
      <c r="AY136" s="185" t="s">
        <v>114</v>
      </c>
    </row>
    <row r="137" spans="2:65" s="12" customFormat="1">
      <c r="B137" s="190"/>
      <c r="D137" s="182" t="s">
        <v>123</v>
      </c>
      <c r="E137" s="191" t="s">
        <v>5</v>
      </c>
      <c r="F137" s="192" t="s">
        <v>125</v>
      </c>
      <c r="H137" s="193">
        <v>500</v>
      </c>
      <c r="I137" s="194"/>
      <c r="L137" s="190"/>
      <c r="M137" s="195"/>
      <c r="N137" s="196"/>
      <c r="O137" s="196"/>
      <c r="P137" s="196"/>
      <c r="Q137" s="196"/>
      <c r="R137" s="196"/>
      <c r="S137" s="196"/>
      <c r="T137" s="197"/>
      <c r="AT137" s="191" t="s">
        <v>123</v>
      </c>
      <c r="AU137" s="191" t="s">
        <v>81</v>
      </c>
      <c r="AV137" s="12" t="s">
        <v>81</v>
      </c>
      <c r="AW137" s="12" t="s">
        <v>33</v>
      </c>
      <c r="AX137" s="12" t="s">
        <v>69</v>
      </c>
      <c r="AY137" s="191" t="s">
        <v>114</v>
      </c>
    </row>
    <row r="138" spans="2:65" s="13" customFormat="1">
      <c r="B138" s="198"/>
      <c r="D138" s="199" t="s">
        <v>123</v>
      </c>
      <c r="E138" s="200" t="s">
        <v>5</v>
      </c>
      <c r="F138" s="201" t="s">
        <v>126</v>
      </c>
      <c r="H138" s="202">
        <v>500</v>
      </c>
      <c r="I138" s="203"/>
      <c r="L138" s="198"/>
      <c r="M138" s="204"/>
      <c r="N138" s="205"/>
      <c r="O138" s="205"/>
      <c r="P138" s="205"/>
      <c r="Q138" s="205"/>
      <c r="R138" s="205"/>
      <c r="S138" s="205"/>
      <c r="T138" s="206"/>
      <c r="AT138" s="207" t="s">
        <v>123</v>
      </c>
      <c r="AU138" s="207" t="s">
        <v>81</v>
      </c>
      <c r="AV138" s="13" t="s">
        <v>121</v>
      </c>
      <c r="AW138" s="13" t="s">
        <v>33</v>
      </c>
      <c r="AX138" s="13" t="s">
        <v>74</v>
      </c>
      <c r="AY138" s="207" t="s">
        <v>114</v>
      </c>
    </row>
    <row r="139" spans="2:65" s="1" customFormat="1" ht="22.5" customHeight="1">
      <c r="B139" s="168"/>
      <c r="C139" s="211" t="s">
        <v>218</v>
      </c>
      <c r="D139" s="211" t="s">
        <v>193</v>
      </c>
      <c r="E139" s="212" t="s">
        <v>219</v>
      </c>
      <c r="F139" s="213" t="s">
        <v>220</v>
      </c>
      <c r="G139" s="214" t="s">
        <v>177</v>
      </c>
      <c r="H139" s="215">
        <v>500</v>
      </c>
      <c r="I139" s="216"/>
      <c r="J139" s="217">
        <f>ROUND(I139*H139,2)</f>
        <v>0</v>
      </c>
      <c r="K139" s="213" t="s">
        <v>452</v>
      </c>
      <c r="L139" s="218"/>
      <c r="M139" s="219" t="s">
        <v>5</v>
      </c>
      <c r="N139" s="220" t="s">
        <v>40</v>
      </c>
      <c r="O139" s="41"/>
      <c r="P139" s="178">
        <f>O139*H139</f>
        <v>0</v>
      </c>
      <c r="Q139" s="178">
        <v>0</v>
      </c>
      <c r="R139" s="178">
        <f>Q139*H139</f>
        <v>0</v>
      </c>
      <c r="S139" s="178">
        <v>0</v>
      </c>
      <c r="T139" s="179">
        <f>S139*H139</f>
        <v>0</v>
      </c>
      <c r="AR139" s="23" t="s">
        <v>155</v>
      </c>
      <c r="AT139" s="23" t="s">
        <v>193</v>
      </c>
      <c r="AU139" s="23" t="s">
        <v>81</v>
      </c>
      <c r="AY139" s="23" t="s">
        <v>114</v>
      </c>
      <c r="BE139" s="180">
        <f>IF(N139="základní",J139,0)</f>
        <v>0</v>
      </c>
      <c r="BF139" s="180">
        <f>IF(N139="snížená",J139,0)</f>
        <v>0</v>
      </c>
      <c r="BG139" s="180">
        <f>IF(N139="zákl. přenesená",J139,0)</f>
        <v>0</v>
      </c>
      <c r="BH139" s="180">
        <f>IF(N139="sníž. přenesená",J139,0)</f>
        <v>0</v>
      </c>
      <c r="BI139" s="180">
        <f>IF(N139="nulová",J139,0)</f>
        <v>0</v>
      </c>
      <c r="BJ139" s="23" t="s">
        <v>74</v>
      </c>
      <c r="BK139" s="180">
        <f>ROUND(I139*H139,2)</f>
        <v>0</v>
      </c>
      <c r="BL139" s="23" t="s">
        <v>121</v>
      </c>
      <c r="BM139" s="23" t="s">
        <v>221</v>
      </c>
    </row>
    <row r="140" spans="2:65" s="1" customFormat="1" ht="44.25" customHeight="1">
      <c r="B140" s="168"/>
      <c r="C140" s="169" t="s">
        <v>222</v>
      </c>
      <c r="D140" s="169" t="s">
        <v>116</v>
      </c>
      <c r="E140" s="170" t="s">
        <v>223</v>
      </c>
      <c r="F140" s="171" t="s">
        <v>224</v>
      </c>
      <c r="G140" s="172" t="s">
        <v>177</v>
      </c>
      <c r="H140" s="173">
        <v>6</v>
      </c>
      <c r="I140" s="174"/>
      <c r="J140" s="175">
        <f>ROUND(I140*H140,2)</f>
        <v>0</v>
      </c>
      <c r="K140" s="171" t="s">
        <v>120</v>
      </c>
      <c r="L140" s="40"/>
      <c r="M140" s="176" t="s">
        <v>5</v>
      </c>
      <c r="N140" s="177" t="s">
        <v>40</v>
      </c>
      <c r="O140" s="41"/>
      <c r="P140" s="178">
        <f>O140*H140</f>
        <v>0</v>
      </c>
      <c r="Q140" s="178">
        <v>9.0000000000000006E-5</v>
      </c>
      <c r="R140" s="178">
        <f>Q140*H140</f>
        <v>5.4000000000000001E-4</v>
      </c>
      <c r="S140" s="178">
        <v>0</v>
      </c>
      <c r="T140" s="179">
        <f>S140*H140</f>
        <v>0</v>
      </c>
      <c r="AR140" s="23" t="s">
        <v>121</v>
      </c>
      <c r="AT140" s="23" t="s">
        <v>116</v>
      </c>
      <c r="AU140" s="23" t="s">
        <v>81</v>
      </c>
      <c r="AY140" s="23" t="s">
        <v>114</v>
      </c>
      <c r="BE140" s="180">
        <f>IF(N140="základní",J140,0)</f>
        <v>0</v>
      </c>
      <c r="BF140" s="180">
        <f>IF(N140="snížená",J140,0)</f>
        <v>0</v>
      </c>
      <c r="BG140" s="180">
        <f>IF(N140="zákl. přenesená",J140,0)</f>
        <v>0</v>
      </c>
      <c r="BH140" s="180">
        <f>IF(N140="sníž. přenesená",J140,0)</f>
        <v>0</v>
      </c>
      <c r="BI140" s="180">
        <f>IF(N140="nulová",J140,0)</f>
        <v>0</v>
      </c>
      <c r="BJ140" s="23" t="s">
        <v>74</v>
      </c>
      <c r="BK140" s="180">
        <f>ROUND(I140*H140,2)</f>
        <v>0</v>
      </c>
      <c r="BL140" s="23" t="s">
        <v>121</v>
      </c>
      <c r="BM140" s="23" t="s">
        <v>225</v>
      </c>
    </row>
    <row r="141" spans="2:65" s="1" customFormat="1" ht="22.5" customHeight="1">
      <c r="B141" s="168"/>
      <c r="C141" s="169" t="s">
        <v>10</v>
      </c>
      <c r="D141" s="169" t="s">
        <v>116</v>
      </c>
      <c r="E141" s="170" t="s">
        <v>226</v>
      </c>
      <c r="F141" s="171" t="s">
        <v>227</v>
      </c>
      <c r="G141" s="172" t="s">
        <v>177</v>
      </c>
      <c r="H141" s="173">
        <v>6</v>
      </c>
      <c r="I141" s="174"/>
      <c r="J141" s="175">
        <f>ROUND(I141*H141,2)</f>
        <v>0</v>
      </c>
      <c r="K141" s="171" t="s">
        <v>120</v>
      </c>
      <c r="L141" s="40"/>
      <c r="M141" s="176" t="s">
        <v>5</v>
      </c>
      <c r="N141" s="177" t="s">
        <v>40</v>
      </c>
      <c r="O141" s="41"/>
      <c r="P141" s="178">
        <f>O141*H141</f>
        <v>0</v>
      </c>
      <c r="Q141" s="178">
        <v>0</v>
      </c>
      <c r="R141" s="178">
        <f>Q141*H141</f>
        <v>0</v>
      </c>
      <c r="S141" s="178">
        <v>0</v>
      </c>
      <c r="T141" s="179">
        <f>S141*H141</f>
        <v>0</v>
      </c>
      <c r="AR141" s="23" t="s">
        <v>121</v>
      </c>
      <c r="AT141" s="23" t="s">
        <v>116</v>
      </c>
      <c r="AU141" s="23" t="s">
        <v>81</v>
      </c>
      <c r="AY141" s="23" t="s">
        <v>114</v>
      </c>
      <c r="BE141" s="180">
        <f>IF(N141="základní",J141,0)</f>
        <v>0</v>
      </c>
      <c r="BF141" s="180">
        <f>IF(N141="snížená",J141,0)</f>
        <v>0</v>
      </c>
      <c r="BG141" s="180">
        <f>IF(N141="zákl. přenesená",J141,0)</f>
        <v>0</v>
      </c>
      <c r="BH141" s="180">
        <f>IF(N141="sníž. přenesená",J141,0)</f>
        <v>0</v>
      </c>
      <c r="BI141" s="180">
        <f>IF(N141="nulová",J141,0)</f>
        <v>0</v>
      </c>
      <c r="BJ141" s="23" t="s">
        <v>74</v>
      </c>
      <c r="BK141" s="180">
        <f>ROUND(I141*H141,2)</f>
        <v>0</v>
      </c>
      <c r="BL141" s="23" t="s">
        <v>121</v>
      </c>
      <c r="BM141" s="23" t="s">
        <v>228</v>
      </c>
    </row>
    <row r="142" spans="2:65" s="10" customFormat="1" ht="29.85" customHeight="1">
      <c r="B142" s="154"/>
      <c r="D142" s="165" t="s">
        <v>68</v>
      </c>
      <c r="E142" s="166" t="s">
        <v>229</v>
      </c>
      <c r="F142" s="166" t="s">
        <v>230</v>
      </c>
      <c r="I142" s="157"/>
      <c r="J142" s="167">
        <f>BK142</f>
        <v>0</v>
      </c>
      <c r="L142" s="154"/>
      <c r="M142" s="159"/>
      <c r="N142" s="160"/>
      <c r="O142" s="160"/>
      <c r="P142" s="161">
        <f>SUM(P143:P148)</f>
        <v>0</v>
      </c>
      <c r="Q142" s="160"/>
      <c r="R142" s="161">
        <f>SUM(R143:R148)</f>
        <v>0</v>
      </c>
      <c r="S142" s="160"/>
      <c r="T142" s="162">
        <f>SUM(T143:T148)</f>
        <v>0</v>
      </c>
      <c r="AR142" s="155" t="s">
        <v>74</v>
      </c>
      <c r="AT142" s="163" t="s">
        <v>68</v>
      </c>
      <c r="AU142" s="163" t="s">
        <v>74</v>
      </c>
      <c r="AY142" s="155" t="s">
        <v>114</v>
      </c>
      <c r="BK142" s="164">
        <f>SUM(BK143:BK148)</f>
        <v>0</v>
      </c>
    </row>
    <row r="143" spans="2:65" s="1" customFormat="1" ht="31.5" customHeight="1">
      <c r="B143" s="168"/>
      <c r="C143" s="169" t="s">
        <v>231</v>
      </c>
      <c r="D143" s="169" t="s">
        <v>116</v>
      </c>
      <c r="E143" s="170" t="s">
        <v>232</v>
      </c>
      <c r="F143" s="171" t="s">
        <v>233</v>
      </c>
      <c r="G143" s="172" t="s">
        <v>158</v>
      </c>
      <c r="H143" s="173">
        <v>49</v>
      </c>
      <c r="I143" s="174"/>
      <c r="J143" s="175">
        <f>ROUND(I143*H143,2)</f>
        <v>0</v>
      </c>
      <c r="K143" s="171" t="s">
        <v>120</v>
      </c>
      <c r="L143" s="40"/>
      <c r="M143" s="176" t="s">
        <v>5</v>
      </c>
      <c r="N143" s="177" t="s">
        <v>40</v>
      </c>
      <c r="O143" s="41"/>
      <c r="P143" s="178">
        <f>O143*H143</f>
        <v>0</v>
      </c>
      <c r="Q143" s="178">
        <v>0</v>
      </c>
      <c r="R143" s="178">
        <f>Q143*H143</f>
        <v>0</v>
      </c>
      <c r="S143" s="178">
        <v>0</v>
      </c>
      <c r="T143" s="179">
        <f>S143*H143</f>
        <v>0</v>
      </c>
      <c r="AR143" s="23" t="s">
        <v>121</v>
      </c>
      <c r="AT143" s="23" t="s">
        <v>116</v>
      </c>
      <c r="AU143" s="23" t="s">
        <v>81</v>
      </c>
      <c r="AY143" s="23" t="s">
        <v>114</v>
      </c>
      <c r="BE143" s="180">
        <f>IF(N143="základní",J143,0)</f>
        <v>0</v>
      </c>
      <c r="BF143" s="180">
        <f>IF(N143="snížená",J143,0)</f>
        <v>0</v>
      </c>
      <c r="BG143" s="180">
        <f>IF(N143="zákl. přenesená",J143,0)</f>
        <v>0</v>
      </c>
      <c r="BH143" s="180">
        <f>IF(N143="sníž. přenesená",J143,0)</f>
        <v>0</v>
      </c>
      <c r="BI143" s="180">
        <f>IF(N143="nulová",J143,0)</f>
        <v>0</v>
      </c>
      <c r="BJ143" s="23" t="s">
        <v>74</v>
      </c>
      <c r="BK143" s="180">
        <f>ROUND(I143*H143,2)</f>
        <v>0</v>
      </c>
      <c r="BL143" s="23" t="s">
        <v>121</v>
      </c>
      <c r="BM143" s="23" t="s">
        <v>234</v>
      </c>
    </row>
    <row r="144" spans="2:65" s="1" customFormat="1" ht="31.5" customHeight="1">
      <c r="B144" s="168"/>
      <c r="C144" s="169" t="s">
        <v>235</v>
      </c>
      <c r="D144" s="169" t="s">
        <v>116</v>
      </c>
      <c r="E144" s="170" t="s">
        <v>236</v>
      </c>
      <c r="F144" s="171" t="s">
        <v>237</v>
      </c>
      <c r="G144" s="172" t="s">
        <v>158</v>
      </c>
      <c r="H144" s="173">
        <v>441</v>
      </c>
      <c r="I144" s="174"/>
      <c r="J144" s="175">
        <f>ROUND(I144*H144,2)</f>
        <v>0</v>
      </c>
      <c r="K144" s="171" t="s">
        <v>120</v>
      </c>
      <c r="L144" s="40"/>
      <c r="M144" s="176" t="s">
        <v>5</v>
      </c>
      <c r="N144" s="177" t="s">
        <v>40</v>
      </c>
      <c r="O144" s="41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AR144" s="23" t="s">
        <v>121</v>
      </c>
      <c r="AT144" s="23" t="s">
        <v>116</v>
      </c>
      <c r="AU144" s="23" t="s">
        <v>81</v>
      </c>
      <c r="AY144" s="23" t="s">
        <v>114</v>
      </c>
      <c r="BE144" s="180">
        <f>IF(N144="základní",J144,0)</f>
        <v>0</v>
      </c>
      <c r="BF144" s="180">
        <f>IF(N144="snížená",J144,0)</f>
        <v>0</v>
      </c>
      <c r="BG144" s="180">
        <f>IF(N144="zákl. přenesená",J144,0)</f>
        <v>0</v>
      </c>
      <c r="BH144" s="180">
        <f>IF(N144="sníž. přenesená",J144,0)</f>
        <v>0</v>
      </c>
      <c r="BI144" s="180">
        <f>IF(N144="nulová",J144,0)</f>
        <v>0</v>
      </c>
      <c r="BJ144" s="23" t="s">
        <v>74</v>
      </c>
      <c r="BK144" s="180">
        <f>ROUND(I144*H144,2)</f>
        <v>0</v>
      </c>
      <c r="BL144" s="23" t="s">
        <v>121</v>
      </c>
      <c r="BM144" s="23" t="s">
        <v>238</v>
      </c>
    </row>
    <row r="145" spans="2:65" s="12" customFormat="1">
      <c r="B145" s="190"/>
      <c r="D145" s="182" t="s">
        <v>123</v>
      </c>
      <c r="E145" s="191" t="s">
        <v>5</v>
      </c>
      <c r="F145" s="192" t="s">
        <v>239</v>
      </c>
      <c r="H145" s="193">
        <v>441</v>
      </c>
      <c r="I145" s="194"/>
      <c r="L145" s="190"/>
      <c r="M145" s="195"/>
      <c r="N145" s="196"/>
      <c r="O145" s="196"/>
      <c r="P145" s="196"/>
      <c r="Q145" s="196"/>
      <c r="R145" s="196"/>
      <c r="S145" s="196"/>
      <c r="T145" s="197"/>
      <c r="AT145" s="191" t="s">
        <v>123</v>
      </c>
      <c r="AU145" s="191" t="s">
        <v>81</v>
      </c>
      <c r="AV145" s="12" t="s">
        <v>81</v>
      </c>
      <c r="AW145" s="12" t="s">
        <v>33</v>
      </c>
      <c r="AX145" s="12" t="s">
        <v>69</v>
      </c>
      <c r="AY145" s="191" t="s">
        <v>114</v>
      </c>
    </row>
    <row r="146" spans="2:65" s="13" customFormat="1">
      <c r="B146" s="198"/>
      <c r="D146" s="199" t="s">
        <v>123</v>
      </c>
      <c r="E146" s="200" t="s">
        <v>5</v>
      </c>
      <c r="F146" s="201" t="s">
        <v>126</v>
      </c>
      <c r="H146" s="202">
        <v>441</v>
      </c>
      <c r="I146" s="203"/>
      <c r="L146" s="198"/>
      <c r="M146" s="204"/>
      <c r="N146" s="205"/>
      <c r="O146" s="205"/>
      <c r="P146" s="205"/>
      <c r="Q146" s="205"/>
      <c r="R146" s="205"/>
      <c r="S146" s="205"/>
      <c r="T146" s="206"/>
      <c r="AT146" s="207" t="s">
        <v>123</v>
      </c>
      <c r="AU146" s="207" t="s">
        <v>81</v>
      </c>
      <c r="AV146" s="13" t="s">
        <v>121</v>
      </c>
      <c r="AW146" s="13" t="s">
        <v>33</v>
      </c>
      <c r="AX146" s="13" t="s">
        <v>74</v>
      </c>
      <c r="AY146" s="207" t="s">
        <v>114</v>
      </c>
    </row>
    <row r="147" spans="2:65" s="1" customFormat="1" ht="22.5" customHeight="1">
      <c r="B147" s="168"/>
      <c r="C147" s="169" t="s">
        <v>240</v>
      </c>
      <c r="D147" s="169" t="s">
        <v>116</v>
      </c>
      <c r="E147" s="170" t="s">
        <v>241</v>
      </c>
      <c r="F147" s="171" t="s">
        <v>242</v>
      </c>
      <c r="G147" s="172" t="s">
        <v>158</v>
      </c>
      <c r="H147" s="173">
        <v>49</v>
      </c>
      <c r="I147" s="174"/>
      <c r="J147" s="175">
        <f>ROUND(I147*H147,2)</f>
        <v>0</v>
      </c>
      <c r="K147" s="171" t="s">
        <v>120</v>
      </c>
      <c r="L147" s="40"/>
      <c r="M147" s="176" t="s">
        <v>5</v>
      </c>
      <c r="N147" s="177" t="s">
        <v>40</v>
      </c>
      <c r="O147" s="41"/>
      <c r="P147" s="178">
        <f>O147*H147</f>
        <v>0</v>
      </c>
      <c r="Q147" s="178">
        <v>0</v>
      </c>
      <c r="R147" s="178">
        <f>Q147*H147</f>
        <v>0</v>
      </c>
      <c r="S147" s="178">
        <v>0</v>
      </c>
      <c r="T147" s="179">
        <f>S147*H147</f>
        <v>0</v>
      </c>
      <c r="AR147" s="23" t="s">
        <v>121</v>
      </c>
      <c r="AT147" s="23" t="s">
        <v>116</v>
      </c>
      <c r="AU147" s="23" t="s">
        <v>81</v>
      </c>
      <c r="AY147" s="23" t="s">
        <v>114</v>
      </c>
      <c r="BE147" s="180">
        <f>IF(N147="základní",J147,0)</f>
        <v>0</v>
      </c>
      <c r="BF147" s="180">
        <f>IF(N147="snížená",J147,0)</f>
        <v>0</v>
      </c>
      <c r="BG147" s="180">
        <f>IF(N147="zákl. přenesená",J147,0)</f>
        <v>0</v>
      </c>
      <c r="BH147" s="180">
        <f>IF(N147="sníž. přenesená",J147,0)</f>
        <v>0</v>
      </c>
      <c r="BI147" s="180">
        <f>IF(N147="nulová",J147,0)</f>
        <v>0</v>
      </c>
      <c r="BJ147" s="23" t="s">
        <v>74</v>
      </c>
      <c r="BK147" s="180">
        <f>ROUND(I147*H147,2)</f>
        <v>0</v>
      </c>
      <c r="BL147" s="23" t="s">
        <v>121</v>
      </c>
      <c r="BM147" s="23" t="s">
        <v>243</v>
      </c>
    </row>
    <row r="148" spans="2:65" s="1" customFormat="1" ht="22.5" customHeight="1">
      <c r="B148" s="168"/>
      <c r="C148" s="169" t="s">
        <v>244</v>
      </c>
      <c r="D148" s="169" t="s">
        <v>116</v>
      </c>
      <c r="E148" s="170" t="s">
        <v>245</v>
      </c>
      <c r="F148" s="171" t="s">
        <v>246</v>
      </c>
      <c r="G148" s="172" t="s">
        <v>158</v>
      </c>
      <c r="H148" s="173">
        <v>49</v>
      </c>
      <c r="I148" s="174"/>
      <c r="J148" s="175">
        <f>ROUND(I148*H148,2)</f>
        <v>0</v>
      </c>
      <c r="K148" s="171" t="s">
        <v>120</v>
      </c>
      <c r="L148" s="40"/>
      <c r="M148" s="176" t="s">
        <v>5</v>
      </c>
      <c r="N148" s="177" t="s">
        <v>40</v>
      </c>
      <c r="O148" s="41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AR148" s="23" t="s">
        <v>121</v>
      </c>
      <c r="AT148" s="23" t="s">
        <v>116</v>
      </c>
      <c r="AU148" s="23" t="s">
        <v>81</v>
      </c>
      <c r="AY148" s="23" t="s">
        <v>114</v>
      </c>
      <c r="BE148" s="180">
        <f>IF(N148="základní",J148,0)</f>
        <v>0</v>
      </c>
      <c r="BF148" s="180">
        <f>IF(N148="snížená",J148,0)</f>
        <v>0</v>
      </c>
      <c r="BG148" s="180">
        <f>IF(N148="zákl. přenesená",J148,0)</f>
        <v>0</v>
      </c>
      <c r="BH148" s="180">
        <f>IF(N148="sníž. přenesená",J148,0)</f>
        <v>0</v>
      </c>
      <c r="BI148" s="180">
        <f>IF(N148="nulová",J148,0)</f>
        <v>0</v>
      </c>
      <c r="BJ148" s="23" t="s">
        <v>74</v>
      </c>
      <c r="BK148" s="180">
        <f>ROUND(I148*H148,2)</f>
        <v>0</v>
      </c>
      <c r="BL148" s="23" t="s">
        <v>121</v>
      </c>
      <c r="BM148" s="23" t="s">
        <v>247</v>
      </c>
    </row>
    <row r="149" spans="2:65" s="10" customFormat="1" ht="29.85" customHeight="1">
      <c r="B149" s="154"/>
      <c r="D149" s="165" t="s">
        <v>68</v>
      </c>
      <c r="E149" s="166" t="s">
        <v>248</v>
      </c>
      <c r="F149" s="166" t="s">
        <v>249</v>
      </c>
      <c r="I149" s="157"/>
      <c r="J149" s="167">
        <f>BK149</f>
        <v>0</v>
      </c>
      <c r="L149" s="154"/>
      <c r="M149" s="159"/>
      <c r="N149" s="160"/>
      <c r="O149" s="160"/>
      <c r="P149" s="161">
        <f>P150</f>
        <v>0</v>
      </c>
      <c r="Q149" s="160"/>
      <c r="R149" s="161">
        <f>R150</f>
        <v>0</v>
      </c>
      <c r="S149" s="160"/>
      <c r="T149" s="162">
        <f>T150</f>
        <v>0</v>
      </c>
      <c r="AR149" s="155" t="s">
        <v>74</v>
      </c>
      <c r="AT149" s="163" t="s">
        <v>68</v>
      </c>
      <c r="AU149" s="163" t="s">
        <v>74</v>
      </c>
      <c r="AY149" s="155" t="s">
        <v>114</v>
      </c>
      <c r="BK149" s="164">
        <f>BK150</f>
        <v>0</v>
      </c>
    </row>
    <row r="150" spans="2:65" s="1" customFormat="1" ht="31.5" customHeight="1">
      <c r="B150" s="168"/>
      <c r="C150" s="169" t="s">
        <v>250</v>
      </c>
      <c r="D150" s="169" t="s">
        <v>116</v>
      </c>
      <c r="E150" s="170" t="s">
        <v>251</v>
      </c>
      <c r="F150" s="171" t="s">
        <v>252</v>
      </c>
      <c r="G150" s="172" t="s">
        <v>158</v>
      </c>
      <c r="H150" s="173">
        <v>199.053</v>
      </c>
      <c r="I150" s="174"/>
      <c r="J150" s="175">
        <f>ROUND(I150*H150,2)</f>
        <v>0</v>
      </c>
      <c r="K150" s="171" t="s">
        <v>120</v>
      </c>
      <c r="L150" s="40"/>
      <c r="M150" s="176" t="s">
        <v>5</v>
      </c>
      <c r="N150" s="177" t="s">
        <v>40</v>
      </c>
      <c r="O150" s="41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AR150" s="23" t="s">
        <v>121</v>
      </c>
      <c r="AT150" s="23" t="s">
        <v>116</v>
      </c>
      <c r="AU150" s="23" t="s">
        <v>81</v>
      </c>
      <c r="AY150" s="23" t="s">
        <v>114</v>
      </c>
      <c r="BE150" s="180">
        <f>IF(N150="základní",J150,0)</f>
        <v>0</v>
      </c>
      <c r="BF150" s="180">
        <f>IF(N150="snížená",J150,0)</f>
        <v>0</v>
      </c>
      <c r="BG150" s="180">
        <f>IF(N150="zákl. přenesená",J150,0)</f>
        <v>0</v>
      </c>
      <c r="BH150" s="180">
        <f>IF(N150="sníž. přenesená",J150,0)</f>
        <v>0</v>
      </c>
      <c r="BI150" s="180">
        <f>IF(N150="nulová",J150,0)</f>
        <v>0</v>
      </c>
      <c r="BJ150" s="23" t="s">
        <v>74</v>
      </c>
      <c r="BK150" s="180">
        <f>ROUND(I150*H150,2)</f>
        <v>0</v>
      </c>
      <c r="BL150" s="23" t="s">
        <v>121</v>
      </c>
      <c r="BM150" s="23" t="s">
        <v>253</v>
      </c>
    </row>
    <row r="151" spans="2:65" s="10" customFormat="1" ht="37.35" customHeight="1">
      <c r="B151" s="154"/>
      <c r="D151" s="165" t="s">
        <v>68</v>
      </c>
      <c r="E151" s="221" t="s">
        <v>254</v>
      </c>
      <c r="F151" s="221" t="s">
        <v>255</v>
      </c>
      <c r="I151" s="157"/>
      <c r="J151" s="222">
        <f>BK151</f>
        <v>0</v>
      </c>
      <c r="L151" s="154"/>
      <c r="M151" s="159"/>
      <c r="N151" s="160"/>
      <c r="O151" s="160"/>
      <c r="P151" s="161">
        <f>SUM(P152:P153)</f>
        <v>0</v>
      </c>
      <c r="Q151" s="160"/>
      <c r="R151" s="161">
        <f>SUM(R152:R153)</f>
        <v>0</v>
      </c>
      <c r="S151" s="160"/>
      <c r="T151" s="162">
        <f>SUM(T152:T153)</f>
        <v>0</v>
      </c>
      <c r="AR151" s="155" t="s">
        <v>140</v>
      </c>
      <c r="AT151" s="163" t="s">
        <v>68</v>
      </c>
      <c r="AU151" s="163" t="s">
        <v>69</v>
      </c>
      <c r="AY151" s="155" t="s">
        <v>114</v>
      </c>
      <c r="BK151" s="164">
        <f>SUM(BK152:BK153)</f>
        <v>0</v>
      </c>
    </row>
    <row r="152" spans="2:65" s="1" customFormat="1" ht="22.5" customHeight="1">
      <c r="B152" s="168"/>
      <c r="C152" s="169" t="s">
        <v>256</v>
      </c>
      <c r="D152" s="169" t="s">
        <v>116</v>
      </c>
      <c r="E152" s="170" t="s">
        <v>257</v>
      </c>
      <c r="F152" s="171" t="s">
        <v>258</v>
      </c>
      <c r="G152" s="172" t="s">
        <v>259</v>
      </c>
      <c r="H152" s="173">
        <v>1</v>
      </c>
      <c r="I152" s="174"/>
      <c r="J152" s="175">
        <f>ROUND(I152*H152,2)</f>
        <v>0</v>
      </c>
      <c r="K152" s="171" t="s">
        <v>5</v>
      </c>
      <c r="L152" s="40"/>
      <c r="M152" s="176" t="s">
        <v>5</v>
      </c>
      <c r="N152" s="177" t="s">
        <v>40</v>
      </c>
      <c r="O152" s="41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AR152" s="23" t="s">
        <v>121</v>
      </c>
      <c r="AT152" s="23" t="s">
        <v>116</v>
      </c>
      <c r="AU152" s="23" t="s">
        <v>74</v>
      </c>
      <c r="AY152" s="23" t="s">
        <v>114</v>
      </c>
      <c r="BE152" s="180">
        <f>IF(N152="základní",J152,0)</f>
        <v>0</v>
      </c>
      <c r="BF152" s="180">
        <f>IF(N152="snížená",J152,0)</f>
        <v>0</v>
      </c>
      <c r="BG152" s="180">
        <f>IF(N152="zákl. přenesená",J152,0)</f>
        <v>0</v>
      </c>
      <c r="BH152" s="180">
        <f>IF(N152="sníž. přenesená",J152,0)</f>
        <v>0</v>
      </c>
      <c r="BI152" s="180">
        <f>IF(N152="nulová",J152,0)</f>
        <v>0</v>
      </c>
      <c r="BJ152" s="23" t="s">
        <v>74</v>
      </c>
      <c r="BK152" s="180">
        <f>ROUND(I152*H152,2)</f>
        <v>0</v>
      </c>
      <c r="BL152" s="23" t="s">
        <v>121</v>
      </c>
      <c r="BM152" s="23" t="s">
        <v>260</v>
      </c>
    </row>
    <row r="153" spans="2:65" s="1" customFormat="1" ht="22.5" customHeight="1">
      <c r="B153" s="168"/>
      <c r="C153" s="169" t="s">
        <v>261</v>
      </c>
      <c r="D153" s="169" t="s">
        <v>116</v>
      </c>
      <c r="E153" s="170" t="s">
        <v>262</v>
      </c>
      <c r="F153" s="171" t="s">
        <v>263</v>
      </c>
      <c r="G153" s="172" t="s">
        <v>259</v>
      </c>
      <c r="H153" s="173">
        <v>1</v>
      </c>
      <c r="I153" s="174"/>
      <c r="J153" s="175">
        <f>ROUND(I153*H153,2)</f>
        <v>0</v>
      </c>
      <c r="K153" s="171" t="s">
        <v>5</v>
      </c>
      <c r="L153" s="40"/>
      <c r="M153" s="176" t="s">
        <v>5</v>
      </c>
      <c r="N153" s="223" t="s">
        <v>40</v>
      </c>
      <c r="O153" s="224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AR153" s="23" t="s">
        <v>121</v>
      </c>
      <c r="AT153" s="23" t="s">
        <v>116</v>
      </c>
      <c r="AU153" s="23" t="s">
        <v>74</v>
      </c>
      <c r="AY153" s="23" t="s">
        <v>114</v>
      </c>
      <c r="BE153" s="180">
        <f>IF(N153="základní",J153,0)</f>
        <v>0</v>
      </c>
      <c r="BF153" s="180">
        <f>IF(N153="snížená",J153,0)</f>
        <v>0</v>
      </c>
      <c r="BG153" s="180">
        <f>IF(N153="zákl. přenesená",J153,0)</f>
        <v>0</v>
      </c>
      <c r="BH153" s="180">
        <f>IF(N153="sníž. přenesená",J153,0)</f>
        <v>0</v>
      </c>
      <c r="BI153" s="180">
        <f>IF(N153="nulová",J153,0)</f>
        <v>0</v>
      </c>
      <c r="BJ153" s="23" t="s">
        <v>74</v>
      </c>
      <c r="BK153" s="180">
        <f>ROUND(I153*H153,2)</f>
        <v>0</v>
      </c>
      <c r="BL153" s="23" t="s">
        <v>121</v>
      </c>
      <c r="BM153" s="23" t="s">
        <v>264</v>
      </c>
    </row>
    <row r="154" spans="2:65" s="1" customFormat="1" ht="6.95" customHeight="1">
      <c r="B154" s="55"/>
      <c r="C154" s="56"/>
      <c r="D154" s="56"/>
      <c r="E154" s="56"/>
      <c r="F154" s="56"/>
      <c r="G154" s="56"/>
      <c r="H154" s="56"/>
      <c r="I154" s="121"/>
      <c r="J154" s="56"/>
      <c r="K154" s="56"/>
      <c r="L154" s="40"/>
    </row>
  </sheetData>
  <autoFilter ref="C79:K153"/>
  <mergeCells count="6">
    <mergeCell ref="E72:H72"/>
    <mergeCell ref="G1:H1"/>
    <mergeCell ref="L2:V2"/>
    <mergeCell ref="E7:H7"/>
    <mergeCell ref="E22:H22"/>
    <mergeCell ref="E43:H43"/>
  </mergeCells>
  <hyperlinks>
    <hyperlink ref="F1:G1" location="C2" display="1) Krycí list soupisu"/>
    <hyperlink ref="G1:H1" location="C50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7" customWidth="1"/>
    <col min="2" max="2" width="1.6640625" style="227" customWidth="1"/>
    <col min="3" max="4" width="5" style="227" customWidth="1"/>
    <col min="5" max="5" width="11.6640625" style="227" customWidth="1"/>
    <col min="6" max="6" width="9.1640625" style="227" customWidth="1"/>
    <col min="7" max="7" width="5" style="227" customWidth="1"/>
    <col min="8" max="8" width="77.83203125" style="227" customWidth="1"/>
    <col min="9" max="10" width="20" style="227" customWidth="1"/>
    <col min="11" max="11" width="1.6640625" style="227" customWidth="1"/>
  </cols>
  <sheetData>
    <row r="1" spans="2:11" ht="37.5" customHeight="1"/>
    <row r="2" spans="2:11" ht="7.5" customHeight="1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pans="2:11" s="14" customFormat="1" ht="45" customHeight="1">
      <c r="B3" s="231"/>
      <c r="C3" s="346" t="s">
        <v>265</v>
      </c>
      <c r="D3" s="346"/>
      <c r="E3" s="346"/>
      <c r="F3" s="346"/>
      <c r="G3" s="346"/>
      <c r="H3" s="346"/>
      <c r="I3" s="346"/>
      <c r="J3" s="346"/>
      <c r="K3" s="232"/>
    </row>
    <row r="4" spans="2:11" ht="25.5" customHeight="1">
      <c r="B4" s="233"/>
      <c r="C4" s="353" t="s">
        <v>266</v>
      </c>
      <c r="D4" s="353"/>
      <c r="E4" s="353"/>
      <c r="F4" s="353"/>
      <c r="G4" s="353"/>
      <c r="H4" s="353"/>
      <c r="I4" s="353"/>
      <c r="J4" s="353"/>
      <c r="K4" s="234"/>
    </row>
    <row r="5" spans="2:11" ht="5.25" customHeight="1">
      <c r="B5" s="233"/>
      <c r="C5" s="235"/>
      <c r="D5" s="235"/>
      <c r="E5" s="235"/>
      <c r="F5" s="235"/>
      <c r="G5" s="235"/>
      <c r="H5" s="235"/>
      <c r="I5" s="235"/>
      <c r="J5" s="235"/>
      <c r="K5" s="234"/>
    </row>
    <row r="6" spans="2:11" ht="15" customHeight="1">
      <c r="B6" s="233"/>
      <c r="C6" s="349" t="s">
        <v>267</v>
      </c>
      <c r="D6" s="349"/>
      <c r="E6" s="349"/>
      <c r="F6" s="349"/>
      <c r="G6" s="349"/>
      <c r="H6" s="349"/>
      <c r="I6" s="349"/>
      <c r="J6" s="349"/>
      <c r="K6" s="234"/>
    </row>
    <row r="7" spans="2:11" ht="15" customHeight="1">
      <c r="B7" s="237"/>
      <c r="C7" s="349" t="s">
        <v>268</v>
      </c>
      <c r="D7" s="349"/>
      <c r="E7" s="349"/>
      <c r="F7" s="349"/>
      <c r="G7" s="349"/>
      <c r="H7" s="349"/>
      <c r="I7" s="349"/>
      <c r="J7" s="349"/>
      <c r="K7" s="234"/>
    </row>
    <row r="8" spans="2:11" ht="12.75" customHeight="1">
      <c r="B8" s="237"/>
      <c r="C8" s="236"/>
      <c r="D8" s="236"/>
      <c r="E8" s="236"/>
      <c r="F8" s="236"/>
      <c r="G8" s="236"/>
      <c r="H8" s="236"/>
      <c r="I8" s="236"/>
      <c r="J8" s="236"/>
      <c r="K8" s="234"/>
    </row>
    <row r="9" spans="2:11" ht="15" customHeight="1">
      <c r="B9" s="237"/>
      <c r="C9" s="349" t="s">
        <v>269</v>
      </c>
      <c r="D9" s="349"/>
      <c r="E9" s="349"/>
      <c r="F9" s="349"/>
      <c r="G9" s="349"/>
      <c r="H9" s="349"/>
      <c r="I9" s="349"/>
      <c r="J9" s="349"/>
      <c r="K9" s="234"/>
    </row>
    <row r="10" spans="2:11" ht="15" customHeight="1">
      <c r="B10" s="237"/>
      <c r="C10" s="236"/>
      <c r="D10" s="349" t="s">
        <v>270</v>
      </c>
      <c r="E10" s="349"/>
      <c r="F10" s="349"/>
      <c r="G10" s="349"/>
      <c r="H10" s="349"/>
      <c r="I10" s="349"/>
      <c r="J10" s="349"/>
      <c r="K10" s="234"/>
    </row>
    <row r="11" spans="2:11" ht="15" customHeight="1">
      <c r="B11" s="237"/>
      <c r="C11" s="238"/>
      <c r="D11" s="349" t="s">
        <v>271</v>
      </c>
      <c r="E11" s="349"/>
      <c r="F11" s="349"/>
      <c r="G11" s="349"/>
      <c r="H11" s="349"/>
      <c r="I11" s="349"/>
      <c r="J11" s="349"/>
      <c r="K11" s="234"/>
    </row>
    <row r="12" spans="2:11" ht="12.75" customHeight="1">
      <c r="B12" s="237"/>
      <c r="C12" s="238"/>
      <c r="D12" s="238"/>
      <c r="E12" s="238"/>
      <c r="F12" s="238"/>
      <c r="G12" s="238"/>
      <c r="H12" s="238"/>
      <c r="I12" s="238"/>
      <c r="J12" s="238"/>
      <c r="K12" s="234"/>
    </row>
    <row r="13" spans="2:11" ht="15" customHeight="1">
      <c r="B13" s="237"/>
      <c r="C13" s="238"/>
      <c r="D13" s="349" t="s">
        <v>272</v>
      </c>
      <c r="E13" s="349"/>
      <c r="F13" s="349"/>
      <c r="G13" s="349"/>
      <c r="H13" s="349"/>
      <c r="I13" s="349"/>
      <c r="J13" s="349"/>
      <c r="K13" s="234"/>
    </row>
    <row r="14" spans="2:11" ht="15" customHeight="1">
      <c r="B14" s="237"/>
      <c r="C14" s="238"/>
      <c r="D14" s="349" t="s">
        <v>273</v>
      </c>
      <c r="E14" s="349"/>
      <c r="F14" s="349"/>
      <c r="G14" s="349"/>
      <c r="H14" s="349"/>
      <c r="I14" s="349"/>
      <c r="J14" s="349"/>
      <c r="K14" s="234"/>
    </row>
    <row r="15" spans="2:11" ht="15" customHeight="1">
      <c r="B15" s="237"/>
      <c r="C15" s="238"/>
      <c r="D15" s="349" t="s">
        <v>274</v>
      </c>
      <c r="E15" s="349"/>
      <c r="F15" s="349"/>
      <c r="G15" s="349"/>
      <c r="H15" s="349"/>
      <c r="I15" s="349"/>
      <c r="J15" s="349"/>
      <c r="K15" s="234"/>
    </row>
    <row r="16" spans="2:11" ht="15" customHeight="1">
      <c r="B16" s="237"/>
      <c r="C16" s="238"/>
      <c r="D16" s="238"/>
      <c r="E16" s="239" t="s">
        <v>73</v>
      </c>
      <c r="F16" s="349" t="s">
        <v>275</v>
      </c>
      <c r="G16" s="349"/>
      <c r="H16" s="349"/>
      <c r="I16" s="349"/>
      <c r="J16" s="349"/>
      <c r="K16" s="234"/>
    </row>
    <row r="17" spans="2:11" ht="15" customHeight="1">
      <c r="B17" s="237"/>
      <c r="C17" s="238"/>
      <c r="D17" s="238"/>
      <c r="E17" s="239" t="s">
        <v>276</v>
      </c>
      <c r="F17" s="349" t="s">
        <v>277</v>
      </c>
      <c r="G17" s="349"/>
      <c r="H17" s="349"/>
      <c r="I17" s="349"/>
      <c r="J17" s="349"/>
      <c r="K17" s="234"/>
    </row>
    <row r="18" spans="2:11" ht="15" customHeight="1">
      <c r="B18" s="237"/>
      <c r="C18" s="238"/>
      <c r="D18" s="238"/>
      <c r="E18" s="239" t="s">
        <v>278</v>
      </c>
      <c r="F18" s="349" t="s">
        <v>279</v>
      </c>
      <c r="G18" s="349"/>
      <c r="H18" s="349"/>
      <c r="I18" s="349"/>
      <c r="J18" s="349"/>
      <c r="K18" s="234"/>
    </row>
    <row r="19" spans="2:11" ht="15" customHeight="1">
      <c r="B19" s="237"/>
      <c r="C19" s="238"/>
      <c r="D19" s="238"/>
      <c r="E19" s="239" t="s">
        <v>280</v>
      </c>
      <c r="F19" s="349" t="s">
        <v>281</v>
      </c>
      <c r="G19" s="349"/>
      <c r="H19" s="349"/>
      <c r="I19" s="349"/>
      <c r="J19" s="349"/>
      <c r="K19" s="234"/>
    </row>
    <row r="20" spans="2:11" ht="15" customHeight="1">
      <c r="B20" s="237"/>
      <c r="C20" s="238"/>
      <c r="D20" s="238"/>
      <c r="E20" s="239" t="s">
        <v>282</v>
      </c>
      <c r="F20" s="349" t="s">
        <v>283</v>
      </c>
      <c r="G20" s="349"/>
      <c r="H20" s="349"/>
      <c r="I20" s="349"/>
      <c r="J20" s="349"/>
      <c r="K20" s="234"/>
    </row>
    <row r="21" spans="2:11" ht="15" customHeight="1">
      <c r="B21" s="237"/>
      <c r="C21" s="238"/>
      <c r="D21" s="238"/>
      <c r="E21" s="239" t="s">
        <v>284</v>
      </c>
      <c r="F21" s="349" t="s">
        <v>285</v>
      </c>
      <c r="G21" s="349"/>
      <c r="H21" s="349"/>
      <c r="I21" s="349"/>
      <c r="J21" s="349"/>
      <c r="K21" s="234"/>
    </row>
    <row r="22" spans="2:11" ht="12.75" customHeight="1">
      <c r="B22" s="237"/>
      <c r="C22" s="238"/>
      <c r="D22" s="238"/>
      <c r="E22" s="238"/>
      <c r="F22" s="238"/>
      <c r="G22" s="238"/>
      <c r="H22" s="238"/>
      <c r="I22" s="238"/>
      <c r="J22" s="238"/>
      <c r="K22" s="234"/>
    </row>
    <row r="23" spans="2:11" ht="15" customHeight="1">
      <c r="B23" s="237"/>
      <c r="C23" s="349" t="s">
        <v>286</v>
      </c>
      <c r="D23" s="349"/>
      <c r="E23" s="349"/>
      <c r="F23" s="349"/>
      <c r="G23" s="349"/>
      <c r="H23" s="349"/>
      <c r="I23" s="349"/>
      <c r="J23" s="349"/>
      <c r="K23" s="234"/>
    </row>
    <row r="24" spans="2:11" ht="15" customHeight="1">
      <c r="B24" s="237"/>
      <c r="C24" s="349" t="s">
        <v>287</v>
      </c>
      <c r="D24" s="349"/>
      <c r="E24" s="349"/>
      <c r="F24" s="349"/>
      <c r="G24" s="349"/>
      <c r="H24" s="349"/>
      <c r="I24" s="349"/>
      <c r="J24" s="349"/>
      <c r="K24" s="234"/>
    </row>
    <row r="25" spans="2:11" ht="15" customHeight="1">
      <c r="B25" s="237"/>
      <c r="C25" s="236"/>
      <c r="D25" s="349" t="s">
        <v>288</v>
      </c>
      <c r="E25" s="349"/>
      <c r="F25" s="349"/>
      <c r="G25" s="349"/>
      <c r="H25" s="349"/>
      <c r="I25" s="349"/>
      <c r="J25" s="349"/>
      <c r="K25" s="234"/>
    </row>
    <row r="26" spans="2:11" ht="15" customHeight="1">
      <c r="B26" s="237"/>
      <c r="C26" s="238"/>
      <c r="D26" s="349" t="s">
        <v>289</v>
      </c>
      <c r="E26" s="349"/>
      <c r="F26" s="349"/>
      <c r="G26" s="349"/>
      <c r="H26" s="349"/>
      <c r="I26" s="349"/>
      <c r="J26" s="349"/>
      <c r="K26" s="234"/>
    </row>
    <row r="27" spans="2:11" ht="12.75" customHeight="1">
      <c r="B27" s="237"/>
      <c r="C27" s="238"/>
      <c r="D27" s="238"/>
      <c r="E27" s="238"/>
      <c r="F27" s="238"/>
      <c r="G27" s="238"/>
      <c r="H27" s="238"/>
      <c r="I27" s="238"/>
      <c r="J27" s="238"/>
      <c r="K27" s="234"/>
    </row>
    <row r="28" spans="2:11" ht="15" customHeight="1">
      <c r="B28" s="237"/>
      <c r="C28" s="238"/>
      <c r="D28" s="349" t="s">
        <v>290</v>
      </c>
      <c r="E28" s="349"/>
      <c r="F28" s="349"/>
      <c r="G28" s="349"/>
      <c r="H28" s="349"/>
      <c r="I28" s="349"/>
      <c r="J28" s="349"/>
      <c r="K28" s="234"/>
    </row>
    <row r="29" spans="2:11" ht="15" customHeight="1">
      <c r="B29" s="237"/>
      <c r="C29" s="238"/>
      <c r="D29" s="349" t="s">
        <v>291</v>
      </c>
      <c r="E29" s="349"/>
      <c r="F29" s="349"/>
      <c r="G29" s="349"/>
      <c r="H29" s="349"/>
      <c r="I29" s="349"/>
      <c r="J29" s="349"/>
      <c r="K29" s="234"/>
    </row>
    <row r="30" spans="2:11" ht="12.75" customHeight="1">
      <c r="B30" s="237"/>
      <c r="C30" s="238"/>
      <c r="D30" s="238"/>
      <c r="E30" s="238"/>
      <c r="F30" s="238"/>
      <c r="G30" s="238"/>
      <c r="H30" s="238"/>
      <c r="I30" s="238"/>
      <c r="J30" s="238"/>
      <c r="K30" s="234"/>
    </row>
    <row r="31" spans="2:11" ht="15" customHeight="1">
      <c r="B31" s="237"/>
      <c r="C31" s="238"/>
      <c r="D31" s="349" t="s">
        <v>292</v>
      </c>
      <c r="E31" s="349"/>
      <c r="F31" s="349"/>
      <c r="G31" s="349"/>
      <c r="H31" s="349"/>
      <c r="I31" s="349"/>
      <c r="J31" s="349"/>
      <c r="K31" s="234"/>
    </row>
    <row r="32" spans="2:11" ht="15" customHeight="1">
      <c r="B32" s="237"/>
      <c r="C32" s="238"/>
      <c r="D32" s="349" t="s">
        <v>293</v>
      </c>
      <c r="E32" s="349"/>
      <c r="F32" s="349"/>
      <c r="G32" s="349"/>
      <c r="H32" s="349"/>
      <c r="I32" s="349"/>
      <c r="J32" s="349"/>
      <c r="K32" s="234"/>
    </row>
    <row r="33" spans="2:11" ht="15" customHeight="1">
      <c r="B33" s="237"/>
      <c r="C33" s="238"/>
      <c r="D33" s="349" t="s">
        <v>294</v>
      </c>
      <c r="E33" s="349"/>
      <c r="F33" s="349"/>
      <c r="G33" s="349"/>
      <c r="H33" s="349"/>
      <c r="I33" s="349"/>
      <c r="J33" s="349"/>
      <c r="K33" s="234"/>
    </row>
    <row r="34" spans="2:11" ht="15" customHeight="1">
      <c r="B34" s="237"/>
      <c r="C34" s="238"/>
      <c r="D34" s="236"/>
      <c r="E34" s="240" t="s">
        <v>99</v>
      </c>
      <c r="F34" s="236"/>
      <c r="G34" s="349" t="s">
        <v>295</v>
      </c>
      <c r="H34" s="349"/>
      <c r="I34" s="349"/>
      <c r="J34" s="349"/>
      <c r="K34" s="234"/>
    </row>
    <row r="35" spans="2:11" ht="30.75" customHeight="1">
      <c r="B35" s="237"/>
      <c r="C35" s="238"/>
      <c r="D35" s="236"/>
      <c r="E35" s="240" t="s">
        <v>296</v>
      </c>
      <c r="F35" s="236"/>
      <c r="G35" s="349" t="s">
        <v>297</v>
      </c>
      <c r="H35" s="349"/>
      <c r="I35" s="349"/>
      <c r="J35" s="349"/>
      <c r="K35" s="234"/>
    </row>
    <row r="36" spans="2:11" ht="15" customHeight="1">
      <c r="B36" s="237"/>
      <c r="C36" s="238"/>
      <c r="D36" s="236"/>
      <c r="E36" s="240" t="s">
        <v>50</v>
      </c>
      <c r="F36" s="236"/>
      <c r="G36" s="349" t="s">
        <v>298</v>
      </c>
      <c r="H36" s="349"/>
      <c r="I36" s="349"/>
      <c r="J36" s="349"/>
      <c r="K36" s="234"/>
    </row>
    <row r="37" spans="2:11" ht="15" customHeight="1">
      <c r="B37" s="237"/>
      <c r="C37" s="238"/>
      <c r="D37" s="236"/>
      <c r="E37" s="240" t="s">
        <v>100</v>
      </c>
      <c r="F37" s="236"/>
      <c r="G37" s="349" t="s">
        <v>299</v>
      </c>
      <c r="H37" s="349"/>
      <c r="I37" s="349"/>
      <c r="J37" s="349"/>
      <c r="K37" s="234"/>
    </row>
    <row r="38" spans="2:11" ht="15" customHeight="1">
      <c r="B38" s="237"/>
      <c r="C38" s="238"/>
      <c r="D38" s="236"/>
      <c r="E38" s="240" t="s">
        <v>101</v>
      </c>
      <c r="F38" s="236"/>
      <c r="G38" s="349" t="s">
        <v>300</v>
      </c>
      <c r="H38" s="349"/>
      <c r="I38" s="349"/>
      <c r="J38" s="349"/>
      <c r="K38" s="234"/>
    </row>
    <row r="39" spans="2:11" ht="15" customHeight="1">
      <c r="B39" s="237"/>
      <c r="C39" s="238"/>
      <c r="D39" s="236"/>
      <c r="E39" s="240" t="s">
        <v>102</v>
      </c>
      <c r="F39" s="236"/>
      <c r="G39" s="349" t="s">
        <v>301</v>
      </c>
      <c r="H39" s="349"/>
      <c r="I39" s="349"/>
      <c r="J39" s="349"/>
      <c r="K39" s="234"/>
    </row>
    <row r="40" spans="2:11" ht="15" customHeight="1">
      <c r="B40" s="237"/>
      <c r="C40" s="238"/>
      <c r="D40" s="236"/>
      <c r="E40" s="240" t="s">
        <v>302</v>
      </c>
      <c r="F40" s="236"/>
      <c r="G40" s="349" t="s">
        <v>303</v>
      </c>
      <c r="H40" s="349"/>
      <c r="I40" s="349"/>
      <c r="J40" s="349"/>
      <c r="K40" s="234"/>
    </row>
    <row r="41" spans="2:11" ht="15" customHeight="1">
      <c r="B41" s="237"/>
      <c r="C41" s="238"/>
      <c r="D41" s="236"/>
      <c r="E41" s="240"/>
      <c r="F41" s="236"/>
      <c r="G41" s="349" t="s">
        <v>304</v>
      </c>
      <c r="H41" s="349"/>
      <c r="I41" s="349"/>
      <c r="J41" s="349"/>
      <c r="K41" s="234"/>
    </row>
    <row r="42" spans="2:11" ht="15" customHeight="1">
      <c r="B42" s="237"/>
      <c r="C42" s="238"/>
      <c r="D42" s="236"/>
      <c r="E42" s="240" t="s">
        <v>305</v>
      </c>
      <c r="F42" s="236"/>
      <c r="G42" s="349" t="s">
        <v>306</v>
      </c>
      <c r="H42" s="349"/>
      <c r="I42" s="349"/>
      <c r="J42" s="349"/>
      <c r="K42" s="234"/>
    </row>
    <row r="43" spans="2:11" ht="15" customHeight="1">
      <c r="B43" s="237"/>
      <c r="C43" s="238"/>
      <c r="D43" s="236"/>
      <c r="E43" s="240" t="s">
        <v>104</v>
      </c>
      <c r="F43" s="236"/>
      <c r="G43" s="349" t="s">
        <v>307</v>
      </c>
      <c r="H43" s="349"/>
      <c r="I43" s="349"/>
      <c r="J43" s="349"/>
      <c r="K43" s="234"/>
    </row>
    <row r="44" spans="2:11" ht="12.75" customHeight="1">
      <c r="B44" s="237"/>
      <c r="C44" s="238"/>
      <c r="D44" s="236"/>
      <c r="E44" s="236"/>
      <c r="F44" s="236"/>
      <c r="G44" s="236"/>
      <c r="H44" s="236"/>
      <c r="I44" s="236"/>
      <c r="J44" s="236"/>
      <c r="K44" s="234"/>
    </row>
    <row r="45" spans="2:11" ht="15" customHeight="1">
      <c r="B45" s="237"/>
      <c r="C45" s="238"/>
      <c r="D45" s="349" t="s">
        <v>308</v>
      </c>
      <c r="E45" s="349"/>
      <c r="F45" s="349"/>
      <c r="G45" s="349"/>
      <c r="H45" s="349"/>
      <c r="I45" s="349"/>
      <c r="J45" s="349"/>
      <c r="K45" s="234"/>
    </row>
    <row r="46" spans="2:11" ht="15" customHeight="1">
      <c r="B46" s="237"/>
      <c r="C46" s="238"/>
      <c r="D46" s="238"/>
      <c r="E46" s="349" t="s">
        <v>309</v>
      </c>
      <c r="F46" s="349"/>
      <c r="G46" s="349"/>
      <c r="H46" s="349"/>
      <c r="I46" s="349"/>
      <c r="J46" s="349"/>
      <c r="K46" s="234"/>
    </row>
    <row r="47" spans="2:11" ht="15" customHeight="1">
      <c r="B47" s="237"/>
      <c r="C47" s="238"/>
      <c r="D47" s="238"/>
      <c r="E47" s="349" t="s">
        <v>310</v>
      </c>
      <c r="F47" s="349"/>
      <c r="G47" s="349"/>
      <c r="H47" s="349"/>
      <c r="I47" s="349"/>
      <c r="J47" s="349"/>
      <c r="K47" s="234"/>
    </row>
    <row r="48" spans="2:11" ht="15" customHeight="1">
      <c r="B48" s="237"/>
      <c r="C48" s="238"/>
      <c r="D48" s="238"/>
      <c r="E48" s="349" t="s">
        <v>311</v>
      </c>
      <c r="F48" s="349"/>
      <c r="G48" s="349"/>
      <c r="H48" s="349"/>
      <c r="I48" s="349"/>
      <c r="J48" s="349"/>
      <c r="K48" s="234"/>
    </row>
    <row r="49" spans="2:11" ht="15" customHeight="1">
      <c r="B49" s="237"/>
      <c r="C49" s="238"/>
      <c r="D49" s="349" t="s">
        <v>312</v>
      </c>
      <c r="E49" s="349"/>
      <c r="F49" s="349"/>
      <c r="G49" s="349"/>
      <c r="H49" s="349"/>
      <c r="I49" s="349"/>
      <c r="J49" s="349"/>
      <c r="K49" s="234"/>
    </row>
    <row r="50" spans="2:11" ht="25.5" customHeight="1">
      <c r="B50" s="233"/>
      <c r="C50" s="353" t="s">
        <v>313</v>
      </c>
      <c r="D50" s="353"/>
      <c r="E50" s="353"/>
      <c r="F50" s="353"/>
      <c r="G50" s="353"/>
      <c r="H50" s="353"/>
      <c r="I50" s="353"/>
      <c r="J50" s="353"/>
      <c r="K50" s="234"/>
    </row>
    <row r="51" spans="2:11" ht="5.25" customHeight="1">
      <c r="B51" s="233"/>
      <c r="C51" s="235"/>
      <c r="D51" s="235"/>
      <c r="E51" s="235"/>
      <c r="F51" s="235"/>
      <c r="G51" s="235"/>
      <c r="H51" s="235"/>
      <c r="I51" s="235"/>
      <c r="J51" s="235"/>
      <c r="K51" s="234"/>
    </row>
    <row r="52" spans="2:11" ht="15" customHeight="1">
      <c r="B52" s="233"/>
      <c r="C52" s="349" t="s">
        <v>314</v>
      </c>
      <c r="D52" s="349"/>
      <c r="E52" s="349"/>
      <c r="F52" s="349"/>
      <c r="G52" s="349"/>
      <c r="H52" s="349"/>
      <c r="I52" s="349"/>
      <c r="J52" s="349"/>
      <c r="K52" s="234"/>
    </row>
    <row r="53" spans="2:11" ht="15" customHeight="1">
      <c r="B53" s="233"/>
      <c r="C53" s="349" t="s">
        <v>315</v>
      </c>
      <c r="D53" s="349"/>
      <c r="E53" s="349"/>
      <c r="F53" s="349"/>
      <c r="G53" s="349"/>
      <c r="H53" s="349"/>
      <c r="I53" s="349"/>
      <c r="J53" s="349"/>
      <c r="K53" s="234"/>
    </row>
    <row r="54" spans="2:11" ht="12.75" customHeight="1">
      <c r="B54" s="233"/>
      <c r="C54" s="236"/>
      <c r="D54" s="236"/>
      <c r="E54" s="236"/>
      <c r="F54" s="236"/>
      <c r="G54" s="236"/>
      <c r="H54" s="236"/>
      <c r="I54" s="236"/>
      <c r="J54" s="236"/>
      <c r="K54" s="234"/>
    </row>
    <row r="55" spans="2:11" ht="15" customHeight="1">
      <c r="B55" s="233"/>
      <c r="C55" s="349" t="s">
        <v>316</v>
      </c>
      <c r="D55" s="349"/>
      <c r="E55" s="349"/>
      <c r="F55" s="349"/>
      <c r="G55" s="349"/>
      <c r="H55" s="349"/>
      <c r="I55" s="349"/>
      <c r="J55" s="349"/>
      <c r="K55" s="234"/>
    </row>
    <row r="56" spans="2:11" ht="15" customHeight="1">
      <c r="B56" s="233"/>
      <c r="C56" s="238"/>
      <c r="D56" s="349" t="s">
        <v>317</v>
      </c>
      <c r="E56" s="349"/>
      <c r="F56" s="349"/>
      <c r="G56" s="349"/>
      <c r="H56" s="349"/>
      <c r="I56" s="349"/>
      <c r="J56" s="349"/>
      <c r="K56" s="234"/>
    </row>
    <row r="57" spans="2:11" ht="15" customHeight="1">
      <c r="B57" s="233"/>
      <c r="C57" s="238"/>
      <c r="D57" s="349" t="s">
        <v>318</v>
      </c>
      <c r="E57" s="349"/>
      <c r="F57" s="349"/>
      <c r="G57" s="349"/>
      <c r="H57" s="349"/>
      <c r="I57" s="349"/>
      <c r="J57" s="349"/>
      <c r="K57" s="234"/>
    </row>
    <row r="58" spans="2:11" ht="15" customHeight="1">
      <c r="B58" s="233"/>
      <c r="C58" s="238"/>
      <c r="D58" s="349" t="s">
        <v>319</v>
      </c>
      <c r="E58" s="349"/>
      <c r="F58" s="349"/>
      <c r="G58" s="349"/>
      <c r="H58" s="349"/>
      <c r="I58" s="349"/>
      <c r="J58" s="349"/>
      <c r="K58" s="234"/>
    </row>
    <row r="59" spans="2:11" ht="15" customHeight="1">
      <c r="B59" s="233"/>
      <c r="C59" s="238"/>
      <c r="D59" s="349" t="s">
        <v>320</v>
      </c>
      <c r="E59" s="349"/>
      <c r="F59" s="349"/>
      <c r="G59" s="349"/>
      <c r="H59" s="349"/>
      <c r="I59" s="349"/>
      <c r="J59" s="349"/>
      <c r="K59" s="234"/>
    </row>
    <row r="60" spans="2:11" ht="15" customHeight="1">
      <c r="B60" s="233"/>
      <c r="C60" s="238"/>
      <c r="D60" s="350" t="s">
        <v>321</v>
      </c>
      <c r="E60" s="350"/>
      <c r="F60" s="350"/>
      <c r="G60" s="350"/>
      <c r="H60" s="350"/>
      <c r="I60" s="350"/>
      <c r="J60" s="350"/>
      <c r="K60" s="234"/>
    </row>
    <row r="61" spans="2:11" ht="15" customHeight="1">
      <c r="B61" s="233"/>
      <c r="C61" s="238"/>
      <c r="D61" s="349" t="s">
        <v>322</v>
      </c>
      <c r="E61" s="349"/>
      <c r="F61" s="349"/>
      <c r="G61" s="349"/>
      <c r="H61" s="349"/>
      <c r="I61" s="349"/>
      <c r="J61" s="349"/>
      <c r="K61" s="234"/>
    </row>
    <row r="62" spans="2:11" ht="12.75" customHeight="1">
      <c r="B62" s="233"/>
      <c r="C62" s="238"/>
      <c r="D62" s="238"/>
      <c r="E62" s="241"/>
      <c r="F62" s="238"/>
      <c r="G62" s="238"/>
      <c r="H62" s="238"/>
      <c r="I62" s="238"/>
      <c r="J62" s="238"/>
      <c r="K62" s="234"/>
    </row>
    <row r="63" spans="2:11" ht="15" customHeight="1">
      <c r="B63" s="233"/>
      <c r="C63" s="238"/>
      <c r="D63" s="349" t="s">
        <v>323</v>
      </c>
      <c r="E63" s="349"/>
      <c r="F63" s="349"/>
      <c r="G63" s="349"/>
      <c r="H63" s="349"/>
      <c r="I63" s="349"/>
      <c r="J63" s="349"/>
      <c r="K63" s="234"/>
    </row>
    <row r="64" spans="2:11" ht="15" customHeight="1">
      <c r="B64" s="233"/>
      <c r="C64" s="238"/>
      <c r="D64" s="350" t="s">
        <v>324</v>
      </c>
      <c r="E64" s="350"/>
      <c r="F64" s="350"/>
      <c r="G64" s="350"/>
      <c r="H64" s="350"/>
      <c r="I64" s="350"/>
      <c r="J64" s="350"/>
      <c r="K64" s="234"/>
    </row>
    <row r="65" spans="2:11" ht="15" customHeight="1">
      <c r="B65" s="233"/>
      <c r="C65" s="238"/>
      <c r="D65" s="349" t="s">
        <v>325</v>
      </c>
      <c r="E65" s="349"/>
      <c r="F65" s="349"/>
      <c r="G65" s="349"/>
      <c r="H65" s="349"/>
      <c r="I65" s="349"/>
      <c r="J65" s="349"/>
      <c r="K65" s="234"/>
    </row>
    <row r="66" spans="2:11" ht="15" customHeight="1">
      <c r="B66" s="233"/>
      <c r="C66" s="238"/>
      <c r="D66" s="349" t="s">
        <v>326</v>
      </c>
      <c r="E66" s="349"/>
      <c r="F66" s="349"/>
      <c r="G66" s="349"/>
      <c r="H66" s="349"/>
      <c r="I66" s="349"/>
      <c r="J66" s="349"/>
      <c r="K66" s="234"/>
    </row>
    <row r="67" spans="2:11" ht="15" customHeight="1">
      <c r="B67" s="233"/>
      <c r="C67" s="238"/>
      <c r="D67" s="349" t="s">
        <v>327</v>
      </c>
      <c r="E67" s="349"/>
      <c r="F67" s="349"/>
      <c r="G67" s="349"/>
      <c r="H67" s="349"/>
      <c r="I67" s="349"/>
      <c r="J67" s="349"/>
      <c r="K67" s="234"/>
    </row>
    <row r="68" spans="2:11" ht="15" customHeight="1">
      <c r="B68" s="233"/>
      <c r="C68" s="238"/>
      <c r="D68" s="349" t="s">
        <v>328</v>
      </c>
      <c r="E68" s="349"/>
      <c r="F68" s="349"/>
      <c r="G68" s="349"/>
      <c r="H68" s="349"/>
      <c r="I68" s="349"/>
      <c r="J68" s="349"/>
      <c r="K68" s="234"/>
    </row>
    <row r="69" spans="2:11" ht="12.75" customHeight="1">
      <c r="B69" s="242"/>
      <c r="C69" s="243"/>
      <c r="D69" s="243"/>
      <c r="E69" s="243"/>
      <c r="F69" s="243"/>
      <c r="G69" s="243"/>
      <c r="H69" s="243"/>
      <c r="I69" s="243"/>
      <c r="J69" s="243"/>
      <c r="K69" s="244"/>
    </row>
    <row r="70" spans="2:11" ht="18.75" customHeight="1">
      <c r="B70" s="245"/>
      <c r="C70" s="245"/>
      <c r="D70" s="245"/>
      <c r="E70" s="245"/>
      <c r="F70" s="245"/>
      <c r="G70" s="245"/>
      <c r="H70" s="245"/>
      <c r="I70" s="245"/>
      <c r="J70" s="245"/>
      <c r="K70" s="246"/>
    </row>
    <row r="71" spans="2:11" ht="18.75" customHeight="1">
      <c r="B71" s="246"/>
      <c r="C71" s="246"/>
      <c r="D71" s="246"/>
      <c r="E71" s="246"/>
      <c r="F71" s="246"/>
      <c r="G71" s="246"/>
      <c r="H71" s="246"/>
      <c r="I71" s="246"/>
      <c r="J71" s="246"/>
      <c r="K71" s="246"/>
    </row>
    <row r="72" spans="2:11" ht="7.5" customHeight="1">
      <c r="B72" s="247"/>
      <c r="C72" s="248"/>
      <c r="D72" s="248"/>
      <c r="E72" s="248"/>
      <c r="F72" s="248"/>
      <c r="G72" s="248"/>
      <c r="H72" s="248"/>
      <c r="I72" s="248"/>
      <c r="J72" s="248"/>
      <c r="K72" s="249"/>
    </row>
    <row r="73" spans="2:11" ht="45" customHeight="1">
      <c r="B73" s="250"/>
      <c r="C73" s="351" t="s">
        <v>80</v>
      </c>
      <c r="D73" s="351"/>
      <c r="E73" s="351"/>
      <c r="F73" s="351"/>
      <c r="G73" s="351"/>
      <c r="H73" s="351"/>
      <c r="I73" s="351"/>
      <c r="J73" s="351"/>
      <c r="K73" s="251"/>
    </row>
    <row r="74" spans="2:11" ht="17.25" customHeight="1">
      <c r="B74" s="250"/>
      <c r="C74" s="252" t="s">
        <v>329</v>
      </c>
      <c r="D74" s="252"/>
      <c r="E74" s="252"/>
      <c r="F74" s="252" t="s">
        <v>330</v>
      </c>
      <c r="G74" s="253"/>
      <c r="H74" s="252" t="s">
        <v>100</v>
      </c>
      <c r="I74" s="252" t="s">
        <v>54</v>
      </c>
      <c r="J74" s="252" t="s">
        <v>331</v>
      </c>
      <c r="K74" s="251"/>
    </row>
    <row r="75" spans="2:11" ht="17.25" customHeight="1">
      <c r="B75" s="250"/>
      <c r="C75" s="254" t="s">
        <v>332</v>
      </c>
      <c r="D75" s="254"/>
      <c r="E75" s="254"/>
      <c r="F75" s="255" t="s">
        <v>333</v>
      </c>
      <c r="G75" s="256"/>
      <c r="H75" s="254"/>
      <c r="I75" s="254"/>
      <c r="J75" s="254" t="s">
        <v>334</v>
      </c>
      <c r="K75" s="251"/>
    </row>
    <row r="76" spans="2:11" ht="5.25" customHeight="1">
      <c r="B76" s="250"/>
      <c r="C76" s="257"/>
      <c r="D76" s="257"/>
      <c r="E76" s="257"/>
      <c r="F76" s="257"/>
      <c r="G76" s="258"/>
      <c r="H76" s="257"/>
      <c r="I76" s="257"/>
      <c r="J76" s="257"/>
      <c r="K76" s="251"/>
    </row>
    <row r="77" spans="2:11" ht="15" customHeight="1">
      <c r="B77" s="250"/>
      <c r="C77" s="240" t="s">
        <v>50</v>
      </c>
      <c r="D77" s="257"/>
      <c r="E77" s="257"/>
      <c r="F77" s="259" t="s">
        <v>335</v>
      </c>
      <c r="G77" s="258"/>
      <c r="H77" s="240" t="s">
        <v>336</v>
      </c>
      <c r="I77" s="240" t="s">
        <v>337</v>
      </c>
      <c r="J77" s="240">
        <v>20</v>
      </c>
      <c r="K77" s="251"/>
    </row>
    <row r="78" spans="2:11" ht="15" customHeight="1">
      <c r="B78" s="250"/>
      <c r="C78" s="240" t="s">
        <v>338</v>
      </c>
      <c r="D78" s="240"/>
      <c r="E78" s="240"/>
      <c r="F78" s="259" t="s">
        <v>335</v>
      </c>
      <c r="G78" s="258"/>
      <c r="H78" s="240" t="s">
        <v>339</v>
      </c>
      <c r="I78" s="240" t="s">
        <v>337</v>
      </c>
      <c r="J78" s="240">
        <v>120</v>
      </c>
      <c r="K78" s="251"/>
    </row>
    <row r="79" spans="2:11" ht="15" customHeight="1">
      <c r="B79" s="260"/>
      <c r="C79" s="240" t="s">
        <v>340</v>
      </c>
      <c r="D79" s="240"/>
      <c r="E79" s="240"/>
      <c r="F79" s="259" t="s">
        <v>341</v>
      </c>
      <c r="G79" s="258"/>
      <c r="H79" s="240" t="s">
        <v>342</v>
      </c>
      <c r="I79" s="240" t="s">
        <v>337</v>
      </c>
      <c r="J79" s="240">
        <v>50</v>
      </c>
      <c r="K79" s="251"/>
    </row>
    <row r="80" spans="2:11" ht="15" customHeight="1">
      <c r="B80" s="260"/>
      <c r="C80" s="240" t="s">
        <v>343</v>
      </c>
      <c r="D80" s="240"/>
      <c r="E80" s="240"/>
      <c r="F80" s="259" t="s">
        <v>335</v>
      </c>
      <c r="G80" s="258"/>
      <c r="H80" s="240" t="s">
        <v>344</v>
      </c>
      <c r="I80" s="240" t="s">
        <v>345</v>
      </c>
      <c r="J80" s="240"/>
      <c r="K80" s="251"/>
    </row>
    <row r="81" spans="2:11" ht="15" customHeight="1">
      <c r="B81" s="260"/>
      <c r="C81" s="261" t="s">
        <v>346</v>
      </c>
      <c r="D81" s="261"/>
      <c r="E81" s="261"/>
      <c r="F81" s="262" t="s">
        <v>341</v>
      </c>
      <c r="G81" s="261"/>
      <c r="H81" s="261" t="s">
        <v>347</v>
      </c>
      <c r="I81" s="261" t="s">
        <v>337</v>
      </c>
      <c r="J81" s="261">
        <v>15</v>
      </c>
      <c r="K81" s="251"/>
    </row>
    <row r="82" spans="2:11" ht="15" customHeight="1">
      <c r="B82" s="260"/>
      <c r="C82" s="261" t="s">
        <v>348</v>
      </c>
      <c r="D82" s="261"/>
      <c r="E82" s="261"/>
      <c r="F82" s="262" t="s">
        <v>341</v>
      </c>
      <c r="G82" s="261"/>
      <c r="H82" s="261" t="s">
        <v>349</v>
      </c>
      <c r="I82" s="261" t="s">
        <v>337</v>
      </c>
      <c r="J82" s="261">
        <v>15</v>
      </c>
      <c r="K82" s="251"/>
    </row>
    <row r="83" spans="2:11" ht="15" customHeight="1">
      <c r="B83" s="260"/>
      <c r="C83" s="261" t="s">
        <v>350</v>
      </c>
      <c r="D83" s="261"/>
      <c r="E83" s="261"/>
      <c r="F83" s="262" t="s">
        <v>341</v>
      </c>
      <c r="G83" s="261"/>
      <c r="H83" s="261" t="s">
        <v>351</v>
      </c>
      <c r="I83" s="261" t="s">
        <v>337</v>
      </c>
      <c r="J83" s="261">
        <v>20</v>
      </c>
      <c r="K83" s="251"/>
    </row>
    <row r="84" spans="2:11" ht="15" customHeight="1">
      <c r="B84" s="260"/>
      <c r="C84" s="261" t="s">
        <v>352</v>
      </c>
      <c r="D84" s="261"/>
      <c r="E84" s="261"/>
      <c r="F84" s="262" t="s">
        <v>341</v>
      </c>
      <c r="G84" s="261"/>
      <c r="H84" s="261" t="s">
        <v>353</v>
      </c>
      <c r="I84" s="261" t="s">
        <v>337</v>
      </c>
      <c r="J84" s="261">
        <v>20</v>
      </c>
      <c r="K84" s="251"/>
    </row>
    <row r="85" spans="2:11" ht="15" customHeight="1">
      <c r="B85" s="260"/>
      <c r="C85" s="240" t="s">
        <v>354</v>
      </c>
      <c r="D85" s="240"/>
      <c r="E85" s="240"/>
      <c r="F85" s="259" t="s">
        <v>341</v>
      </c>
      <c r="G85" s="258"/>
      <c r="H85" s="240" t="s">
        <v>355</v>
      </c>
      <c r="I85" s="240" t="s">
        <v>337</v>
      </c>
      <c r="J85" s="240">
        <v>50</v>
      </c>
      <c r="K85" s="251"/>
    </row>
    <row r="86" spans="2:11" ht="15" customHeight="1">
      <c r="B86" s="260"/>
      <c r="C86" s="240" t="s">
        <v>356</v>
      </c>
      <c r="D86" s="240"/>
      <c r="E86" s="240"/>
      <c r="F86" s="259" t="s">
        <v>341</v>
      </c>
      <c r="G86" s="258"/>
      <c r="H86" s="240" t="s">
        <v>357</v>
      </c>
      <c r="I86" s="240" t="s">
        <v>337</v>
      </c>
      <c r="J86" s="240">
        <v>20</v>
      </c>
      <c r="K86" s="251"/>
    </row>
    <row r="87" spans="2:11" ht="15" customHeight="1">
      <c r="B87" s="260"/>
      <c r="C87" s="240" t="s">
        <v>358</v>
      </c>
      <c r="D87" s="240"/>
      <c r="E87" s="240"/>
      <c r="F87" s="259" t="s">
        <v>341</v>
      </c>
      <c r="G87" s="258"/>
      <c r="H87" s="240" t="s">
        <v>359</v>
      </c>
      <c r="I87" s="240" t="s">
        <v>337</v>
      </c>
      <c r="J87" s="240">
        <v>20</v>
      </c>
      <c r="K87" s="251"/>
    </row>
    <row r="88" spans="2:11" ht="15" customHeight="1">
      <c r="B88" s="260"/>
      <c r="C88" s="240" t="s">
        <v>360</v>
      </c>
      <c r="D88" s="240"/>
      <c r="E88" s="240"/>
      <c r="F88" s="259" t="s">
        <v>341</v>
      </c>
      <c r="G88" s="258"/>
      <c r="H88" s="240" t="s">
        <v>361</v>
      </c>
      <c r="I88" s="240" t="s">
        <v>337</v>
      </c>
      <c r="J88" s="240">
        <v>50</v>
      </c>
      <c r="K88" s="251"/>
    </row>
    <row r="89" spans="2:11" ht="15" customHeight="1">
      <c r="B89" s="260"/>
      <c r="C89" s="240" t="s">
        <v>362</v>
      </c>
      <c r="D89" s="240"/>
      <c r="E89" s="240"/>
      <c r="F89" s="259" t="s">
        <v>341</v>
      </c>
      <c r="G89" s="258"/>
      <c r="H89" s="240" t="s">
        <v>362</v>
      </c>
      <c r="I89" s="240" t="s">
        <v>337</v>
      </c>
      <c r="J89" s="240">
        <v>50</v>
      </c>
      <c r="K89" s="251"/>
    </row>
    <row r="90" spans="2:11" ht="15" customHeight="1">
      <c r="B90" s="260"/>
      <c r="C90" s="240" t="s">
        <v>105</v>
      </c>
      <c r="D90" s="240"/>
      <c r="E90" s="240"/>
      <c r="F90" s="259" t="s">
        <v>341</v>
      </c>
      <c r="G90" s="258"/>
      <c r="H90" s="240" t="s">
        <v>363</v>
      </c>
      <c r="I90" s="240" t="s">
        <v>337</v>
      </c>
      <c r="J90" s="240">
        <v>255</v>
      </c>
      <c r="K90" s="251"/>
    </row>
    <row r="91" spans="2:11" ht="15" customHeight="1">
      <c r="B91" s="260"/>
      <c r="C91" s="240" t="s">
        <v>364</v>
      </c>
      <c r="D91" s="240"/>
      <c r="E91" s="240"/>
      <c r="F91" s="259" t="s">
        <v>335</v>
      </c>
      <c r="G91" s="258"/>
      <c r="H91" s="240" t="s">
        <v>365</v>
      </c>
      <c r="I91" s="240" t="s">
        <v>366</v>
      </c>
      <c r="J91" s="240"/>
      <c r="K91" s="251"/>
    </row>
    <row r="92" spans="2:11" ht="15" customHeight="1">
      <c r="B92" s="260"/>
      <c r="C92" s="240" t="s">
        <v>367</v>
      </c>
      <c r="D92" s="240"/>
      <c r="E92" s="240"/>
      <c r="F92" s="259" t="s">
        <v>335</v>
      </c>
      <c r="G92" s="258"/>
      <c r="H92" s="240" t="s">
        <v>368</v>
      </c>
      <c r="I92" s="240" t="s">
        <v>369</v>
      </c>
      <c r="J92" s="240"/>
      <c r="K92" s="251"/>
    </row>
    <row r="93" spans="2:11" ht="15" customHeight="1">
      <c r="B93" s="260"/>
      <c r="C93" s="240" t="s">
        <v>370</v>
      </c>
      <c r="D93" s="240"/>
      <c r="E93" s="240"/>
      <c r="F93" s="259" t="s">
        <v>335</v>
      </c>
      <c r="G93" s="258"/>
      <c r="H93" s="240" t="s">
        <v>370</v>
      </c>
      <c r="I93" s="240" t="s">
        <v>369</v>
      </c>
      <c r="J93" s="240"/>
      <c r="K93" s="251"/>
    </row>
    <row r="94" spans="2:11" ht="15" customHeight="1">
      <c r="B94" s="260"/>
      <c r="C94" s="240" t="s">
        <v>35</v>
      </c>
      <c r="D94" s="240"/>
      <c r="E94" s="240"/>
      <c r="F94" s="259" t="s">
        <v>335</v>
      </c>
      <c r="G94" s="258"/>
      <c r="H94" s="240" t="s">
        <v>371</v>
      </c>
      <c r="I94" s="240" t="s">
        <v>369</v>
      </c>
      <c r="J94" s="240"/>
      <c r="K94" s="251"/>
    </row>
    <row r="95" spans="2:11" ht="15" customHeight="1">
      <c r="B95" s="260"/>
      <c r="C95" s="240" t="s">
        <v>45</v>
      </c>
      <c r="D95" s="240"/>
      <c r="E95" s="240"/>
      <c r="F95" s="259" t="s">
        <v>335</v>
      </c>
      <c r="G95" s="258"/>
      <c r="H95" s="240" t="s">
        <v>372</v>
      </c>
      <c r="I95" s="240" t="s">
        <v>369</v>
      </c>
      <c r="J95" s="240"/>
      <c r="K95" s="251"/>
    </row>
    <row r="96" spans="2:11" ht="15" customHeight="1">
      <c r="B96" s="263"/>
      <c r="C96" s="264"/>
      <c r="D96" s="264"/>
      <c r="E96" s="264"/>
      <c r="F96" s="264"/>
      <c r="G96" s="264"/>
      <c r="H96" s="264"/>
      <c r="I96" s="264"/>
      <c r="J96" s="264"/>
      <c r="K96" s="265"/>
    </row>
    <row r="97" spans="2:11" ht="18.75" customHeight="1">
      <c r="B97" s="266"/>
      <c r="C97" s="267"/>
      <c r="D97" s="267"/>
      <c r="E97" s="267"/>
      <c r="F97" s="267"/>
      <c r="G97" s="267"/>
      <c r="H97" s="267"/>
      <c r="I97" s="267"/>
      <c r="J97" s="267"/>
      <c r="K97" s="266"/>
    </row>
    <row r="98" spans="2:11" ht="18.75" customHeight="1">
      <c r="B98" s="246"/>
      <c r="C98" s="246"/>
      <c r="D98" s="246"/>
      <c r="E98" s="246"/>
      <c r="F98" s="246"/>
      <c r="G98" s="246"/>
      <c r="H98" s="246"/>
      <c r="I98" s="246"/>
      <c r="J98" s="246"/>
      <c r="K98" s="246"/>
    </row>
    <row r="99" spans="2:11" ht="7.5" customHeight="1">
      <c r="B99" s="247"/>
      <c r="C99" s="248"/>
      <c r="D99" s="248"/>
      <c r="E99" s="248"/>
      <c r="F99" s="248"/>
      <c r="G99" s="248"/>
      <c r="H99" s="248"/>
      <c r="I99" s="248"/>
      <c r="J99" s="248"/>
      <c r="K99" s="249"/>
    </row>
    <row r="100" spans="2:11" ht="45" customHeight="1">
      <c r="B100" s="250"/>
      <c r="C100" s="351" t="s">
        <v>373</v>
      </c>
      <c r="D100" s="351"/>
      <c r="E100" s="351"/>
      <c r="F100" s="351"/>
      <c r="G100" s="351"/>
      <c r="H100" s="351"/>
      <c r="I100" s="351"/>
      <c r="J100" s="351"/>
      <c r="K100" s="251"/>
    </row>
    <row r="101" spans="2:11" ht="17.25" customHeight="1">
      <c r="B101" s="250"/>
      <c r="C101" s="252" t="s">
        <v>329</v>
      </c>
      <c r="D101" s="252"/>
      <c r="E101" s="252"/>
      <c r="F101" s="252" t="s">
        <v>330</v>
      </c>
      <c r="G101" s="253"/>
      <c r="H101" s="252" t="s">
        <v>100</v>
      </c>
      <c r="I101" s="252" t="s">
        <v>54</v>
      </c>
      <c r="J101" s="252" t="s">
        <v>331</v>
      </c>
      <c r="K101" s="251"/>
    </row>
    <row r="102" spans="2:11" ht="17.25" customHeight="1">
      <c r="B102" s="250"/>
      <c r="C102" s="254" t="s">
        <v>332</v>
      </c>
      <c r="D102" s="254"/>
      <c r="E102" s="254"/>
      <c r="F102" s="255" t="s">
        <v>333</v>
      </c>
      <c r="G102" s="256"/>
      <c r="H102" s="254"/>
      <c r="I102" s="254"/>
      <c r="J102" s="254" t="s">
        <v>334</v>
      </c>
      <c r="K102" s="251"/>
    </row>
    <row r="103" spans="2:11" ht="5.25" customHeight="1">
      <c r="B103" s="250"/>
      <c r="C103" s="252"/>
      <c r="D103" s="252"/>
      <c r="E103" s="252"/>
      <c r="F103" s="252"/>
      <c r="G103" s="268"/>
      <c r="H103" s="252"/>
      <c r="I103" s="252"/>
      <c r="J103" s="252"/>
      <c r="K103" s="251"/>
    </row>
    <row r="104" spans="2:11" ht="15" customHeight="1">
      <c r="B104" s="250"/>
      <c r="C104" s="240" t="s">
        <v>50</v>
      </c>
      <c r="D104" s="257"/>
      <c r="E104" s="257"/>
      <c r="F104" s="259" t="s">
        <v>335</v>
      </c>
      <c r="G104" s="268"/>
      <c r="H104" s="240" t="s">
        <v>374</v>
      </c>
      <c r="I104" s="240" t="s">
        <v>337</v>
      </c>
      <c r="J104" s="240">
        <v>20</v>
      </c>
      <c r="K104" s="251"/>
    </row>
    <row r="105" spans="2:11" ht="15" customHeight="1">
      <c r="B105" s="250"/>
      <c r="C105" s="240" t="s">
        <v>338</v>
      </c>
      <c r="D105" s="240"/>
      <c r="E105" s="240"/>
      <c r="F105" s="259" t="s">
        <v>335</v>
      </c>
      <c r="G105" s="240"/>
      <c r="H105" s="240" t="s">
        <v>374</v>
      </c>
      <c r="I105" s="240" t="s">
        <v>337</v>
      </c>
      <c r="J105" s="240">
        <v>120</v>
      </c>
      <c r="K105" s="251"/>
    </row>
    <row r="106" spans="2:11" ht="15" customHeight="1">
      <c r="B106" s="260"/>
      <c r="C106" s="240" t="s">
        <v>340</v>
      </c>
      <c r="D106" s="240"/>
      <c r="E106" s="240"/>
      <c r="F106" s="259" t="s">
        <v>341</v>
      </c>
      <c r="G106" s="240"/>
      <c r="H106" s="240" t="s">
        <v>374</v>
      </c>
      <c r="I106" s="240" t="s">
        <v>337</v>
      </c>
      <c r="J106" s="240">
        <v>50</v>
      </c>
      <c r="K106" s="251"/>
    </row>
    <row r="107" spans="2:11" ht="15" customHeight="1">
      <c r="B107" s="260"/>
      <c r="C107" s="240" t="s">
        <v>343</v>
      </c>
      <c r="D107" s="240"/>
      <c r="E107" s="240"/>
      <c r="F107" s="259" t="s">
        <v>335</v>
      </c>
      <c r="G107" s="240"/>
      <c r="H107" s="240" t="s">
        <v>374</v>
      </c>
      <c r="I107" s="240" t="s">
        <v>345</v>
      </c>
      <c r="J107" s="240"/>
      <c r="K107" s="251"/>
    </row>
    <row r="108" spans="2:11" ht="15" customHeight="1">
      <c r="B108" s="260"/>
      <c r="C108" s="240" t="s">
        <v>354</v>
      </c>
      <c r="D108" s="240"/>
      <c r="E108" s="240"/>
      <c r="F108" s="259" t="s">
        <v>341</v>
      </c>
      <c r="G108" s="240"/>
      <c r="H108" s="240" t="s">
        <v>374</v>
      </c>
      <c r="I108" s="240" t="s">
        <v>337</v>
      </c>
      <c r="J108" s="240">
        <v>50</v>
      </c>
      <c r="K108" s="251"/>
    </row>
    <row r="109" spans="2:11" ht="15" customHeight="1">
      <c r="B109" s="260"/>
      <c r="C109" s="240" t="s">
        <v>362</v>
      </c>
      <c r="D109" s="240"/>
      <c r="E109" s="240"/>
      <c r="F109" s="259" t="s">
        <v>341</v>
      </c>
      <c r="G109" s="240"/>
      <c r="H109" s="240" t="s">
        <v>374</v>
      </c>
      <c r="I109" s="240" t="s">
        <v>337</v>
      </c>
      <c r="J109" s="240">
        <v>50</v>
      </c>
      <c r="K109" s="251"/>
    </row>
    <row r="110" spans="2:11" ht="15" customHeight="1">
      <c r="B110" s="260"/>
      <c r="C110" s="240" t="s">
        <v>360</v>
      </c>
      <c r="D110" s="240"/>
      <c r="E110" s="240"/>
      <c r="F110" s="259" t="s">
        <v>341</v>
      </c>
      <c r="G110" s="240"/>
      <c r="H110" s="240" t="s">
        <v>374</v>
      </c>
      <c r="I110" s="240" t="s">
        <v>337</v>
      </c>
      <c r="J110" s="240">
        <v>50</v>
      </c>
      <c r="K110" s="251"/>
    </row>
    <row r="111" spans="2:11" ht="15" customHeight="1">
      <c r="B111" s="260"/>
      <c r="C111" s="240" t="s">
        <v>50</v>
      </c>
      <c r="D111" s="240"/>
      <c r="E111" s="240"/>
      <c r="F111" s="259" t="s">
        <v>335</v>
      </c>
      <c r="G111" s="240"/>
      <c r="H111" s="240" t="s">
        <v>375</v>
      </c>
      <c r="I111" s="240" t="s">
        <v>337</v>
      </c>
      <c r="J111" s="240">
        <v>20</v>
      </c>
      <c r="K111" s="251"/>
    </row>
    <row r="112" spans="2:11" ht="15" customHeight="1">
      <c r="B112" s="260"/>
      <c r="C112" s="240" t="s">
        <v>376</v>
      </c>
      <c r="D112" s="240"/>
      <c r="E112" s="240"/>
      <c r="F112" s="259" t="s">
        <v>335</v>
      </c>
      <c r="G112" s="240"/>
      <c r="H112" s="240" t="s">
        <v>377</v>
      </c>
      <c r="I112" s="240" t="s">
        <v>337</v>
      </c>
      <c r="J112" s="240">
        <v>120</v>
      </c>
      <c r="K112" s="251"/>
    </row>
    <row r="113" spans="2:11" ht="15" customHeight="1">
      <c r="B113" s="260"/>
      <c r="C113" s="240" t="s">
        <v>35</v>
      </c>
      <c r="D113" s="240"/>
      <c r="E113" s="240"/>
      <c r="F113" s="259" t="s">
        <v>335</v>
      </c>
      <c r="G113" s="240"/>
      <c r="H113" s="240" t="s">
        <v>378</v>
      </c>
      <c r="I113" s="240" t="s">
        <v>369</v>
      </c>
      <c r="J113" s="240"/>
      <c r="K113" s="251"/>
    </row>
    <row r="114" spans="2:11" ht="15" customHeight="1">
      <c r="B114" s="260"/>
      <c r="C114" s="240" t="s">
        <v>45</v>
      </c>
      <c r="D114" s="240"/>
      <c r="E114" s="240"/>
      <c r="F114" s="259" t="s">
        <v>335</v>
      </c>
      <c r="G114" s="240"/>
      <c r="H114" s="240" t="s">
        <v>379</v>
      </c>
      <c r="I114" s="240" t="s">
        <v>369</v>
      </c>
      <c r="J114" s="240"/>
      <c r="K114" s="251"/>
    </row>
    <row r="115" spans="2:11" ht="15" customHeight="1">
      <c r="B115" s="260"/>
      <c r="C115" s="240" t="s">
        <v>54</v>
      </c>
      <c r="D115" s="240"/>
      <c r="E115" s="240"/>
      <c r="F115" s="259" t="s">
        <v>335</v>
      </c>
      <c r="G115" s="240"/>
      <c r="H115" s="240" t="s">
        <v>380</v>
      </c>
      <c r="I115" s="240" t="s">
        <v>381</v>
      </c>
      <c r="J115" s="240"/>
      <c r="K115" s="251"/>
    </row>
    <row r="116" spans="2:11" ht="15" customHeight="1">
      <c r="B116" s="263"/>
      <c r="C116" s="269"/>
      <c r="D116" s="269"/>
      <c r="E116" s="269"/>
      <c r="F116" s="269"/>
      <c r="G116" s="269"/>
      <c r="H116" s="269"/>
      <c r="I116" s="269"/>
      <c r="J116" s="269"/>
      <c r="K116" s="265"/>
    </row>
    <row r="117" spans="2:11" ht="18.75" customHeight="1">
      <c r="B117" s="270"/>
      <c r="C117" s="236"/>
      <c r="D117" s="236"/>
      <c r="E117" s="236"/>
      <c r="F117" s="271"/>
      <c r="G117" s="236"/>
      <c r="H117" s="236"/>
      <c r="I117" s="236"/>
      <c r="J117" s="236"/>
      <c r="K117" s="270"/>
    </row>
    <row r="118" spans="2:11" ht="18.75" customHeight="1">
      <c r="B118" s="246"/>
      <c r="C118" s="246"/>
      <c r="D118" s="246"/>
      <c r="E118" s="246"/>
      <c r="F118" s="246"/>
      <c r="G118" s="246"/>
      <c r="H118" s="246"/>
      <c r="I118" s="246"/>
      <c r="J118" s="246"/>
      <c r="K118" s="246"/>
    </row>
    <row r="119" spans="2:11" ht="7.5" customHeight="1">
      <c r="B119" s="272"/>
      <c r="C119" s="273"/>
      <c r="D119" s="273"/>
      <c r="E119" s="273"/>
      <c r="F119" s="273"/>
      <c r="G119" s="273"/>
      <c r="H119" s="273"/>
      <c r="I119" s="273"/>
      <c r="J119" s="273"/>
      <c r="K119" s="274"/>
    </row>
    <row r="120" spans="2:11" ht="45" customHeight="1">
      <c r="B120" s="275"/>
      <c r="C120" s="346" t="s">
        <v>382</v>
      </c>
      <c r="D120" s="346"/>
      <c r="E120" s="346"/>
      <c r="F120" s="346"/>
      <c r="G120" s="346"/>
      <c r="H120" s="346"/>
      <c r="I120" s="346"/>
      <c r="J120" s="346"/>
      <c r="K120" s="276"/>
    </row>
    <row r="121" spans="2:11" ht="17.25" customHeight="1">
      <c r="B121" s="277"/>
      <c r="C121" s="252" t="s">
        <v>329</v>
      </c>
      <c r="D121" s="252"/>
      <c r="E121" s="252"/>
      <c r="F121" s="252" t="s">
        <v>330</v>
      </c>
      <c r="G121" s="253"/>
      <c r="H121" s="252" t="s">
        <v>100</v>
      </c>
      <c r="I121" s="252" t="s">
        <v>54</v>
      </c>
      <c r="J121" s="252" t="s">
        <v>331</v>
      </c>
      <c r="K121" s="278"/>
    </row>
    <row r="122" spans="2:11" ht="17.25" customHeight="1">
      <c r="B122" s="277"/>
      <c r="C122" s="254" t="s">
        <v>332</v>
      </c>
      <c r="D122" s="254"/>
      <c r="E122" s="254"/>
      <c r="F122" s="255" t="s">
        <v>333</v>
      </c>
      <c r="G122" s="256"/>
      <c r="H122" s="254"/>
      <c r="I122" s="254"/>
      <c r="J122" s="254" t="s">
        <v>334</v>
      </c>
      <c r="K122" s="278"/>
    </row>
    <row r="123" spans="2:11" ht="5.25" customHeight="1">
      <c r="B123" s="279"/>
      <c r="C123" s="257"/>
      <c r="D123" s="257"/>
      <c r="E123" s="257"/>
      <c r="F123" s="257"/>
      <c r="G123" s="240"/>
      <c r="H123" s="257"/>
      <c r="I123" s="257"/>
      <c r="J123" s="257"/>
      <c r="K123" s="280"/>
    </row>
    <row r="124" spans="2:11" ht="15" customHeight="1">
      <c r="B124" s="279"/>
      <c r="C124" s="240" t="s">
        <v>338</v>
      </c>
      <c r="D124" s="257"/>
      <c r="E124" s="257"/>
      <c r="F124" s="259" t="s">
        <v>335</v>
      </c>
      <c r="G124" s="240"/>
      <c r="H124" s="240" t="s">
        <v>374</v>
      </c>
      <c r="I124" s="240" t="s">
        <v>337</v>
      </c>
      <c r="J124" s="240">
        <v>120</v>
      </c>
      <c r="K124" s="281"/>
    </row>
    <row r="125" spans="2:11" ht="15" customHeight="1">
      <c r="B125" s="279"/>
      <c r="C125" s="240" t="s">
        <v>383</v>
      </c>
      <c r="D125" s="240"/>
      <c r="E125" s="240"/>
      <c r="F125" s="259" t="s">
        <v>335</v>
      </c>
      <c r="G125" s="240"/>
      <c r="H125" s="240" t="s">
        <v>384</v>
      </c>
      <c r="I125" s="240" t="s">
        <v>337</v>
      </c>
      <c r="J125" s="240" t="s">
        <v>385</v>
      </c>
      <c r="K125" s="281"/>
    </row>
    <row r="126" spans="2:11" ht="15" customHeight="1">
      <c r="B126" s="279"/>
      <c r="C126" s="240" t="s">
        <v>284</v>
      </c>
      <c r="D126" s="240"/>
      <c r="E126" s="240"/>
      <c r="F126" s="259" t="s">
        <v>335</v>
      </c>
      <c r="G126" s="240"/>
      <c r="H126" s="240" t="s">
        <v>386</v>
      </c>
      <c r="I126" s="240" t="s">
        <v>337</v>
      </c>
      <c r="J126" s="240" t="s">
        <v>385</v>
      </c>
      <c r="K126" s="281"/>
    </row>
    <row r="127" spans="2:11" ht="15" customHeight="1">
      <c r="B127" s="279"/>
      <c r="C127" s="240" t="s">
        <v>346</v>
      </c>
      <c r="D127" s="240"/>
      <c r="E127" s="240"/>
      <c r="F127" s="259" t="s">
        <v>341</v>
      </c>
      <c r="G127" s="240"/>
      <c r="H127" s="240" t="s">
        <v>347</v>
      </c>
      <c r="I127" s="240" t="s">
        <v>337</v>
      </c>
      <c r="J127" s="240">
        <v>15</v>
      </c>
      <c r="K127" s="281"/>
    </row>
    <row r="128" spans="2:11" ht="15" customHeight="1">
      <c r="B128" s="279"/>
      <c r="C128" s="261" t="s">
        <v>348</v>
      </c>
      <c r="D128" s="261"/>
      <c r="E128" s="261"/>
      <c r="F128" s="262" t="s">
        <v>341</v>
      </c>
      <c r="G128" s="261"/>
      <c r="H128" s="261" t="s">
        <v>349</v>
      </c>
      <c r="I128" s="261" t="s">
        <v>337</v>
      </c>
      <c r="J128" s="261">
        <v>15</v>
      </c>
      <c r="K128" s="281"/>
    </row>
    <row r="129" spans="2:11" ht="15" customHeight="1">
      <c r="B129" s="279"/>
      <c r="C129" s="261" t="s">
        <v>350</v>
      </c>
      <c r="D129" s="261"/>
      <c r="E129" s="261"/>
      <c r="F129" s="262" t="s">
        <v>341</v>
      </c>
      <c r="G129" s="261"/>
      <c r="H129" s="261" t="s">
        <v>351</v>
      </c>
      <c r="I129" s="261" t="s">
        <v>337</v>
      </c>
      <c r="J129" s="261">
        <v>20</v>
      </c>
      <c r="K129" s="281"/>
    </row>
    <row r="130" spans="2:11" ht="15" customHeight="1">
      <c r="B130" s="279"/>
      <c r="C130" s="261" t="s">
        <v>352</v>
      </c>
      <c r="D130" s="261"/>
      <c r="E130" s="261"/>
      <c r="F130" s="262" t="s">
        <v>341</v>
      </c>
      <c r="G130" s="261"/>
      <c r="H130" s="261" t="s">
        <v>353</v>
      </c>
      <c r="I130" s="261" t="s">
        <v>337</v>
      </c>
      <c r="J130" s="261">
        <v>20</v>
      </c>
      <c r="K130" s="281"/>
    </row>
    <row r="131" spans="2:11" ht="15" customHeight="1">
      <c r="B131" s="279"/>
      <c r="C131" s="240" t="s">
        <v>340</v>
      </c>
      <c r="D131" s="240"/>
      <c r="E131" s="240"/>
      <c r="F131" s="259" t="s">
        <v>341</v>
      </c>
      <c r="G131" s="240"/>
      <c r="H131" s="240" t="s">
        <v>374</v>
      </c>
      <c r="I131" s="240" t="s">
        <v>337</v>
      </c>
      <c r="J131" s="240">
        <v>50</v>
      </c>
      <c r="K131" s="281"/>
    </row>
    <row r="132" spans="2:11" ht="15" customHeight="1">
      <c r="B132" s="279"/>
      <c r="C132" s="240" t="s">
        <v>354</v>
      </c>
      <c r="D132" s="240"/>
      <c r="E132" s="240"/>
      <c r="F132" s="259" t="s">
        <v>341</v>
      </c>
      <c r="G132" s="240"/>
      <c r="H132" s="240" t="s">
        <v>374</v>
      </c>
      <c r="I132" s="240" t="s">
        <v>337</v>
      </c>
      <c r="J132" s="240">
        <v>50</v>
      </c>
      <c r="K132" s="281"/>
    </row>
    <row r="133" spans="2:11" ht="15" customHeight="1">
      <c r="B133" s="279"/>
      <c r="C133" s="240" t="s">
        <v>360</v>
      </c>
      <c r="D133" s="240"/>
      <c r="E133" s="240"/>
      <c r="F133" s="259" t="s">
        <v>341</v>
      </c>
      <c r="G133" s="240"/>
      <c r="H133" s="240" t="s">
        <v>374</v>
      </c>
      <c r="I133" s="240" t="s">
        <v>337</v>
      </c>
      <c r="J133" s="240">
        <v>50</v>
      </c>
      <c r="K133" s="281"/>
    </row>
    <row r="134" spans="2:11" ht="15" customHeight="1">
      <c r="B134" s="279"/>
      <c r="C134" s="240" t="s">
        <v>362</v>
      </c>
      <c r="D134" s="240"/>
      <c r="E134" s="240"/>
      <c r="F134" s="259" t="s">
        <v>341</v>
      </c>
      <c r="G134" s="240"/>
      <c r="H134" s="240" t="s">
        <v>374</v>
      </c>
      <c r="I134" s="240" t="s">
        <v>337</v>
      </c>
      <c r="J134" s="240">
        <v>50</v>
      </c>
      <c r="K134" s="281"/>
    </row>
    <row r="135" spans="2:11" ht="15" customHeight="1">
      <c r="B135" s="279"/>
      <c r="C135" s="240" t="s">
        <v>105</v>
      </c>
      <c r="D135" s="240"/>
      <c r="E135" s="240"/>
      <c r="F135" s="259" t="s">
        <v>341</v>
      </c>
      <c r="G135" s="240"/>
      <c r="H135" s="240" t="s">
        <v>387</v>
      </c>
      <c r="I135" s="240" t="s">
        <v>337</v>
      </c>
      <c r="J135" s="240">
        <v>255</v>
      </c>
      <c r="K135" s="281"/>
    </row>
    <row r="136" spans="2:11" ht="15" customHeight="1">
      <c r="B136" s="279"/>
      <c r="C136" s="240" t="s">
        <v>364</v>
      </c>
      <c r="D136" s="240"/>
      <c r="E136" s="240"/>
      <c r="F136" s="259" t="s">
        <v>335</v>
      </c>
      <c r="G136" s="240"/>
      <c r="H136" s="240" t="s">
        <v>388</v>
      </c>
      <c r="I136" s="240" t="s">
        <v>366</v>
      </c>
      <c r="J136" s="240"/>
      <c r="K136" s="281"/>
    </row>
    <row r="137" spans="2:11" ht="15" customHeight="1">
      <c r="B137" s="279"/>
      <c r="C137" s="240" t="s">
        <v>367</v>
      </c>
      <c r="D137" s="240"/>
      <c r="E137" s="240"/>
      <c r="F137" s="259" t="s">
        <v>335</v>
      </c>
      <c r="G137" s="240"/>
      <c r="H137" s="240" t="s">
        <v>389</v>
      </c>
      <c r="I137" s="240" t="s">
        <v>369</v>
      </c>
      <c r="J137" s="240"/>
      <c r="K137" s="281"/>
    </row>
    <row r="138" spans="2:11" ht="15" customHeight="1">
      <c r="B138" s="279"/>
      <c r="C138" s="240" t="s">
        <v>370</v>
      </c>
      <c r="D138" s="240"/>
      <c r="E138" s="240"/>
      <c r="F138" s="259" t="s">
        <v>335</v>
      </c>
      <c r="G138" s="240"/>
      <c r="H138" s="240" t="s">
        <v>370</v>
      </c>
      <c r="I138" s="240" t="s">
        <v>369</v>
      </c>
      <c r="J138" s="240"/>
      <c r="K138" s="281"/>
    </row>
    <row r="139" spans="2:11" ht="15" customHeight="1">
      <c r="B139" s="279"/>
      <c r="C139" s="240" t="s">
        <v>35</v>
      </c>
      <c r="D139" s="240"/>
      <c r="E139" s="240"/>
      <c r="F139" s="259" t="s">
        <v>335</v>
      </c>
      <c r="G139" s="240"/>
      <c r="H139" s="240" t="s">
        <v>390</v>
      </c>
      <c r="I139" s="240" t="s">
        <v>369</v>
      </c>
      <c r="J139" s="240"/>
      <c r="K139" s="281"/>
    </row>
    <row r="140" spans="2:11" ht="15" customHeight="1">
      <c r="B140" s="279"/>
      <c r="C140" s="240" t="s">
        <v>391</v>
      </c>
      <c r="D140" s="240"/>
      <c r="E140" s="240"/>
      <c r="F140" s="259" t="s">
        <v>335</v>
      </c>
      <c r="G140" s="240"/>
      <c r="H140" s="240" t="s">
        <v>392</v>
      </c>
      <c r="I140" s="240" t="s">
        <v>369</v>
      </c>
      <c r="J140" s="240"/>
      <c r="K140" s="281"/>
    </row>
    <row r="141" spans="2:11" ht="15" customHeight="1">
      <c r="B141" s="282"/>
      <c r="C141" s="283"/>
      <c r="D141" s="283"/>
      <c r="E141" s="283"/>
      <c r="F141" s="283"/>
      <c r="G141" s="283"/>
      <c r="H141" s="283"/>
      <c r="I141" s="283"/>
      <c r="J141" s="283"/>
      <c r="K141" s="284"/>
    </row>
    <row r="142" spans="2:11" ht="18.75" customHeight="1">
      <c r="B142" s="236"/>
      <c r="C142" s="236"/>
      <c r="D142" s="236"/>
      <c r="E142" s="236"/>
      <c r="F142" s="271"/>
      <c r="G142" s="236"/>
      <c r="H142" s="236"/>
      <c r="I142" s="236"/>
      <c r="J142" s="236"/>
      <c r="K142" s="236"/>
    </row>
    <row r="143" spans="2:11" ht="18.75" customHeight="1">
      <c r="B143" s="246"/>
      <c r="C143" s="246"/>
      <c r="D143" s="246"/>
      <c r="E143" s="246"/>
      <c r="F143" s="246"/>
      <c r="G143" s="246"/>
      <c r="H143" s="246"/>
      <c r="I143" s="246"/>
      <c r="J143" s="246"/>
      <c r="K143" s="246"/>
    </row>
    <row r="144" spans="2:11" ht="7.5" customHeight="1">
      <c r="B144" s="247"/>
      <c r="C144" s="248"/>
      <c r="D144" s="248"/>
      <c r="E144" s="248"/>
      <c r="F144" s="248"/>
      <c r="G144" s="248"/>
      <c r="H144" s="248"/>
      <c r="I144" s="248"/>
      <c r="J144" s="248"/>
      <c r="K144" s="249"/>
    </row>
    <row r="145" spans="2:11" ht="45" customHeight="1">
      <c r="B145" s="250"/>
      <c r="C145" s="351" t="s">
        <v>393</v>
      </c>
      <c r="D145" s="351"/>
      <c r="E145" s="351"/>
      <c r="F145" s="351"/>
      <c r="G145" s="351"/>
      <c r="H145" s="351"/>
      <c r="I145" s="351"/>
      <c r="J145" s="351"/>
      <c r="K145" s="251"/>
    </row>
    <row r="146" spans="2:11" ht="17.25" customHeight="1">
      <c r="B146" s="250"/>
      <c r="C146" s="252" t="s">
        <v>329</v>
      </c>
      <c r="D146" s="252"/>
      <c r="E146" s="252"/>
      <c r="F146" s="252" t="s">
        <v>330</v>
      </c>
      <c r="G146" s="253"/>
      <c r="H146" s="252" t="s">
        <v>100</v>
      </c>
      <c r="I146" s="252" t="s">
        <v>54</v>
      </c>
      <c r="J146" s="252" t="s">
        <v>331</v>
      </c>
      <c r="K146" s="251"/>
    </row>
    <row r="147" spans="2:11" ht="17.25" customHeight="1">
      <c r="B147" s="250"/>
      <c r="C147" s="254" t="s">
        <v>332</v>
      </c>
      <c r="D147" s="254"/>
      <c r="E147" s="254"/>
      <c r="F147" s="255" t="s">
        <v>333</v>
      </c>
      <c r="G147" s="256"/>
      <c r="H147" s="254"/>
      <c r="I147" s="254"/>
      <c r="J147" s="254" t="s">
        <v>334</v>
      </c>
      <c r="K147" s="251"/>
    </row>
    <row r="148" spans="2:11" ht="5.25" customHeight="1">
      <c r="B148" s="260"/>
      <c r="C148" s="257"/>
      <c r="D148" s="257"/>
      <c r="E148" s="257"/>
      <c r="F148" s="257"/>
      <c r="G148" s="258"/>
      <c r="H148" s="257"/>
      <c r="I148" s="257"/>
      <c r="J148" s="257"/>
      <c r="K148" s="281"/>
    </row>
    <row r="149" spans="2:11" ht="15" customHeight="1">
      <c r="B149" s="260"/>
      <c r="C149" s="285" t="s">
        <v>338</v>
      </c>
      <c r="D149" s="240"/>
      <c r="E149" s="240"/>
      <c r="F149" s="286" t="s">
        <v>335</v>
      </c>
      <c r="G149" s="240"/>
      <c r="H149" s="285" t="s">
        <v>374</v>
      </c>
      <c r="I149" s="285" t="s">
        <v>337</v>
      </c>
      <c r="J149" s="285">
        <v>120</v>
      </c>
      <c r="K149" s="281"/>
    </row>
    <row r="150" spans="2:11" ht="15" customHeight="1">
      <c r="B150" s="260"/>
      <c r="C150" s="285" t="s">
        <v>383</v>
      </c>
      <c r="D150" s="240"/>
      <c r="E150" s="240"/>
      <c r="F150" s="286" t="s">
        <v>335</v>
      </c>
      <c r="G150" s="240"/>
      <c r="H150" s="285" t="s">
        <v>394</v>
      </c>
      <c r="I150" s="285" t="s">
        <v>337</v>
      </c>
      <c r="J150" s="285" t="s">
        <v>385</v>
      </c>
      <c r="K150" s="281"/>
    </row>
    <row r="151" spans="2:11" ht="15" customHeight="1">
      <c r="B151" s="260"/>
      <c r="C151" s="285" t="s">
        <v>284</v>
      </c>
      <c r="D151" s="240"/>
      <c r="E151" s="240"/>
      <c r="F151" s="286" t="s">
        <v>335</v>
      </c>
      <c r="G151" s="240"/>
      <c r="H151" s="285" t="s">
        <v>395</v>
      </c>
      <c r="I151" s="285" t="s">
        <v>337</v>
      </c>
      <c r="J151" s="285" t="s">
        <v>385</v>
      </c>
      <c r="K151" s="281"/>
    </row>
    <row r="152" spans="2:11" ht="15" customHeight="1">
      <c r="B152" s="260"/>
      <c r="C152" s="285" t="s">
        <v>340</v>
      </c>
      <c r="D152" s="240"/>
      <c r="E152" s="240"/>
      <c r="F152" s="286" t="s">
        <v>341</v>
      </c>
      <c r="G152" s="240"/>
      <c r="H152" s="285" t="s">
        <v>374</v>
      </c>
      <c r="I152" s="285" t="s">
        <v>337</v>
      </c>
      <c r="J152" s="285">
        <v>50</v>
      </c>
      <c r="K152" s="281"/>
    </row>
    <row r="153" spans="2:11" ht="15" customHeight="1">
      <c r="B153" s="260"/>
      <c r="C153" s="285" t="s">
        <v>343</v>
      </c>
      <c r="D153" s="240"/>
      <c r="E153" s="240"/>
      <c r="F153" s="286" t="s">
        <v>335</v>
      </c>
      <c r="G153" s="240"/>
      <c r="H153" s="285" t="s">
        <v>374</v>
      </c>
      <c r="I153" s="285" t="s">
        <v>345</v>
      </c>
      <c r="J153" s="285"/>
      <c r="K153" s="281"/>
    </row>
    <row r="154" spans="2:11" ht="15" customHeight="1">
      <c r="B154" s="260"/>
      <c r="C154" s="285" t="s">
        <v>354</v>
      </c>
      <c r="D154" s="240"/>
      <c r="E154" s="240"/>
      <c r="F154" s="286" t="s">
        <v>341</v>
      </c>
      <c r="G154" s="240"/>
      <c r="H154" s="285" t="s">
        <v>374</v>
      </c>
      <c r="I154" s="285" t="s">
        <v>337</v>
      </c>
      <c r="J154" s="285">
        <v>50</v>
      </c>
      <c r="K154" s="281"/>
    </row>
    <row r="155" spans="2:11" ht="15" customHeight="1">
      <c r="B155" s="260"/>
      <c r="C155" s="285" t="s">
        <v>362</v>
      </c>
      <c r="D155" s="240"/>
      <c r="E155" s="240"/>
      <c r="F155" s="286" t="s">
        <v>341</v>
      </c>
      <c r="G155" s="240"/>
      <c r="H155" s="285" t="s">
        <v>374</v>
      </c>
      <c r="I155" s="285" t="s">
        <v>337</v>
      </c>
      <c r="J155" s="285">
        <v>50</v>
      </c>
      <c r="K155" s="281"/>
    </row>
    <row r="156" spans="2:11" ht="15" customHeight="1">
      <c r="B156" s="260"/>
      <c r="C156" s="285" t="s">
        <v>360</v>
      </c>
      <c r="D156" s="240"/>
      <c r="E156" s="240"/>
      <c r="F156" s="286" t="s">
        <v>341</v>
      </c>
      <c r="G156" s="240"/>
      <c r="H156" s="285" t="s">
        <v>374</v>
      </c>
      <c r="I156" s="285" t="s">
        <v>337</v>
      </c>
      <c r="J156" s="285">
        <v>50</v>
      </c>
      <c r="K156" s="281"/>
    </row>
    <row r="157" spans="2:11" ht="15" customHeight="1">
      <c r="B157" s="260"/>
      <c r="C157" s="285" t="s">
        <v>84</v>
      </c>
      <c r="D157" s="240"/>
      <c r="E157" s="240"/>
      <c r="F157" s="286" t="s">
        <v>335</v>
      </c>
      <c r="G157" s="240"/>
      <c r="H157" s="285" t="s">
        <v>396</v>
      </c>
      <c r="I157" s="285" t="s">
        <v>337</v>
      </c>
      <c r="J157" s="285" t="s">
        <v>397</v>
      </c>
      <c r="K157" s="281"/>
    </row>
    <row r="158" spans="2:11" ht="15" customHeight="1">
      <c r="B158" s="260"/>
      <c r="C158" s="285" t="s">
        <v>398</v>
      </c>
      <c r="D158" s="240"/>
      <c r="E158" s="240"/>
      <c r="F158" s="286" t="s">
        <v>335</v>
      </c>
      <c r="G158" s="240"/>
      <c r="H158" s="285" t="s">
        <v>399</v>
      </c>
      <c r="I158" s="285" t="s">
        <v>369</v>
      </c>
      <c r="J158" s="285"/>
      <c r="K158" s="281"/>
    </row>
    <row r="159" spans="2:11" ht="15" customHeight="1">
      <c r="B159" s="287"/>
      <c r="C159" s="269"/>
      <c r="D159" s="269"/>
      <c r="E159" s="269"/>
      <c r="F159" s="269"/>
      <c r="G159" s="269"/>
      <c r="H159" s="269"/>
      <c r="I159" s="269"/>
      <c r="J159" s="269"/>
      <c r="K159" s="288"/>
    </row>
    <row r="160" spans="2:11" ht="18.75" customHeight="1">
      <c r="B160" s="236"/>
      <c r="C160" s="240"/>
      <c r="D160" s="240"/>
      <c r="E160" s="240"/>
      <c r="F160" s="259"/>
      <c r="G160" s="240"/>
      <c r="H160" s="240"/>
      <c r="I160" s="240"/>
      <c r="J160" s="240"/>
      <c r="K160" s="236"/>
    </row>
    <row r="161" spans="2:11" ht="18.75" customHeight="1">
      <c r="B161" s="246"/>
      <c r="C161" s="246"/>
      <c r="D161" s="246"/>
      <c r="E161" s="246"/>
      <c r="F161" s="246"/>
      <c r="G161" s="246"/>
      <c r="H161" s="246"/>
      <c r="I161" s="246"/>
      <c r="J161" s="246"/>
      <c r="K161" s="246"/>
    </row>
    <row r="162" spans="2:11" ht="7.5" customHeight="1">
      <c r="B162" s="228"/>
      <c r="C162" s="229"/>
      <c r="D162" s="229"/>
      <c r="E162" s="229"/>
      <c r="F162" s="229"/>
      <c r="G162" s="229"/>
      <c r="H162" s="229"/>
      <c r="I162" s="229"/>
      <c r="J162" s="229"/>
      <c r="K162" s="230"/>
    </row>
    <row r="163" spans="2:11" ht="45" customHeight="1">
      <c r="B163" s="231"/>
      <c r="C163" s="346" t="s">
        <v>400</v>
      </c>
      <c r="D163" s="346"/>
      <c r="E163" s="346"/>
      <c r="F163" s="346"/>
      <c r="G163" s="346"/>
      <c r="H163" s="346"/>
      <c r="I163" s="346"/>
      <c r="J163" s="346"/>
      <c r="K163" s="232"/>
    </row>
    <row r="164" spans="2:11" ht="17.25" customHeight="1">
      <c r="B164" s="231"/>
      <c r="C164" s="252" t="s">
        <v>329</v>
      </c>
      <c r="D164" s="252"/>
      <c r="E164" s="252"/>
      <c r="F164" s="252" t="s">
        <v>330</v>
      </c>
      <c r="G164" s="289"/>
      <c r="H164" s="290" t="s">
        <v>100</v>
      </c>
      <c r="I164" s="290" t="s">
        <v>54</v>
      </c>
      <c r="J164" s="252" t="s">
        <v>331</v>
      </c>
      <c r="K164" s="232"/>
    </row>
    <row r="165" spans="2:11" ht="17.25" customHeight="1">
      <c r="B165" s="233"/>
      <c r="C165" s="254" t="s">
        <v>332</v>
      </c>
      <c r="D165" s="254"/>
      <c r="E165" s="254"/>
      <c r="F165" s="255" t="s">
        <v>333</v>
      </c>
      <c r="G165" s="291"/>
      <c r="H165" s="292"/>
      <c r="I165" s="292"/>
      <c r="J165" s="254" t="s">
        <v>334</v>
      </c>
      <c r="K165" s="234"/>
    </row>
    <row r="166" spans="2:11" ht="5.25" customHeight="1">
      <c r="B166" s="260"/>
      <c r="C166" s="257"/>
      <c r="D166" s="257"/>
      <c r="E166" s="257"/>
      <c r="F166" s="257"/>
      <c r="G166" s="258"/>
      <c r="H166" s="257"/>
      <c r="I166" s="257"/>
      <c r="J166" s="257"/>
      <c r="K166" s="281"/>
    </row>
    <row r="167" spans="2:11" ht="15" customHeight="1">
      <c r="B167" s="260"/>
      <c r="C167" s="240" t="s">
        <v>338</v>
      </c>
      <c r="D167" s="240"/>
      <c r="E167" s="240"/>
      <c r="F167" s="259" t="s">
        <v>335</v>
      </c>
      <c r="G167" s="240"/>
      <c r="H167" s="240" t="s">
        <v>374</v>
      </c>
      <c r="I167" s="240" t="s">
        <v>337</v>
      </c>
      <c r="J167" s="240">
        <v>120</v>
      </c>
      <c r="K167" s="281"/>
    </row>
    <row r="168" spans="2:11" ht="15" customHeight="1">
      <c r="B168" s="260"/>
      <c r="C168" s="240" t="s">
        <v>383</v>
      </c>
      <c r="D168" s="240"/>
      <c r="E168" s="240"/>
      <c r="F168" s="259" t="s">
        <v>335</v>
      </c>
      <c r="G168" s="240"/>
      <c r="H168" s="240" t="s">
        <v>384</v>
      </c>
      <c r="I168" s="240" t="s">
        <v>337</v>
      </c>
      <c r="J168" s="240" t="s">
        <v>385</v>
      </c>
      <c r="K168" s="281"/>
    </row>
    <row r="169" spans="2:11" ht="15" customHeight="1">
      <c r="B169" s="260"/>
      <c r="C169" s="240" t="s">
        <v>284</v>
      </c>
      <c r="D169" s="240"/>
      <c r="E169" s="240"/>
      <c r="F169" s="259" t="s">
        <v>335</v>
      </c>
      <c r="G169" s="240"/>
      <c r="H169" s="240" t="s">
        <v>401</v>
      </c>
      <c r="I169" s="240" t="s">
        <v>337</v>
      </c>
      <c r="J169" s="240" t="s">
        <v>385</v>
      </c>
      <c r="K169" s="281"/>
    </row>
    <row r="170" spans="2:11" ht="15" customHeight="1">
      <c r="B170" s="260"/>
      <c r="C170" s="240" t="s">
        <v>340</v>
      </c>
      <c r="D170" s="240"/>
      <c r="E170" s="240"/>
      <c r="F170" s="259" t="s">
        <v>341</v>
      </c>
      <c r="G170" s="240"/>
      <c r="H170" s="240" t="s">
        <v>401</v>
      </c>
      <c r="I170" s="240" t="s">
        <v>337</v>
      </c>
      <c r="J170" s="240">
        <v>50</v>
      </c>
      <c r="K170" s="281"/>
    </row>
    <row r="171" spans="2:11" ht="15" customHeight="1">
      <c r="B171" s="260"/>
      <c r="C171" s="240" t="s">
        <v>343</v>
      </c>
      <c r="D171" s="240"/>
      <c r="E171" s="240"/>
      <c r="F171" s="259" t="s">
        <v>335</v>
      </c>
      <c r="G171" s="240"/>
      <c r="H171" s="240" t="s">
        <v>401</v>
      </c>
      <c r="I171" s="240" t="s">
        <v>345</v>
      </c>
      <c r="J171" s="240"/>
      <c r="K171" s="281"/>
    </row>
    <row r="172" spans="2:11" ht="15" customHeight="1">
      <c r="B172" s="260"/>
      <c r="C172" s="240" t="s">
        <v>354</v>
      </c>
      <c r="D172" s="240"/>
      <c r="E172" s="240"/>
      <c r="F172" s="259" t="s">
        <v>341</v>
      </c>
      <c r="G172" s="240"/>
      <c r="H172" s="240" t="s">
        <v>401</v>
      </c>
      <c r="I172" s="240" t="s">
        <v>337</v>
      </c>
      <c r="J172" s="240">
        <v>50</v>
      </c>
      <c r="K172" s="281"/>
    </row>
    <row r="173" spans="2:11" ht="15" customHeight="1">
      <c r="B173" s="260"/>
      <c r="C173" s="240" t="s">
        <v>362</v>
      </c>
      <c r="D173" s="240"/>
      <c r="E173" s="240"/>
      <c r="F173" s="259" t="s">
        <v>341</v>
      </c>
      <c r="G173" s="240"/>
      <c r="H173" s="240" t="s">
        <v>401</v>
      </c>
      <c r="I173" s="240" t="s">
        <v>337</v>
      </c>
      <c r="J173" s="240">
        <v>50</v>
      </c>
      <c r="K173" s="281"/>
    </row>
    <row r="174" spans="2:11" ht="15" customHeight="1">
      <c r="B174" s="260"/>
      <c r="C174" s="240" t="s">
        <v>360</v>
      </c>
      <c r="D174" s="240"/>
      <c r="E174" s="240"/>
      <c r="F174" s="259" t="s">
        <v>341</v>
      </c>
      <c r="G174" s="240"/>
      <c r="H174" s="240" t="s">
        <v>401</v>
      </c>
      <c r="I174" s="240" t="s">
        <v>337</v>
      </c>
      <c r="J174" s="240">
        <v>50</v>
      </c>
      <c r="K174" s="281"/>
    </row>
    <row r="175" spans="2:11" ht="15" customHeight="1">
      <c r="B175" s="260"/>
      <c r="C175" s="240" t="s">
        <v>99</v>
      </c>
      <c r="D175" s="240"/>
      <c r="E175" s="240"/>
      <c r="F175" s="259" t="s">
        <v>335</v>
      </c>
      <c r="G175" s="240"/>
      <c r="H175" s="240" t="s">
        <v>402</v>
      </c>
      <c r="I175" s="240" t="s">
        <v>403</v>
      </c>
      <c r="J175" s="240"/>
      <c r="K175" s="281"/>
    </row>
    <row r="176" spans="2:11" ht="15" customHeight="1">
      <c r="B176" s="260"/>
      <c r="C176" s="240" t="s">
        <v>54</v>
      </c>
      <c r="D176" s="240"/>
      <c r="E176" s="240"/>
      <c r="F176" s="259" t="s">
        <v>335</v>
      </c>
      <c r="G176" s="240"/>
      <c r="H176" s="240" t="s">
        <v>404</v>
      </c>
      <c r="I176" s="240" t="s">
        <v>405</v>
      </c>
      <c r="J176" s="240">
        <v>1</v>
      </c>
      <c r="K176" s="281"/>
    </row>
    <row r="177" spans="2:11" ht="15" customHeight="1">
      <c r="B177" s="260"/>
      <c r="C177" s="240" t="s">
        <v>50</v>
      </c>
      <c r="D177" s="240"/>
      <c r="E177" s="240"/>
      <c r="F177" s="259" t="s">
        <v>335</v>
      </c>
      <c r="G177" s="240"/>
      <c r="H177" s="240" t="s">
        <v>406</v>
      </c>
      <c r="I177" s="240" t="s">
        <v>337</v>
      </c>
      <c r="J177" s="240">
        <v>20</v>
      </c>
      <c r="K177" s="281"/>
    </row>
    <row r="178" spans="2:11" ht="15" customHeight="1">
      <c r="B178" s="260"/>
      <c r="C178" s="240" t="s">
        <v>100</v>
      </c>
      <c r="D178" s="240"/>
      <c r="E178" s="240"/>
      <c r="F178" s="259" t="s">
        <v>335</v>
      </c>
      <c r="G178" s="240"/>
      <c r="H178" s="240" t="s">
        <v>407</v>
      </c>
      <c r="I178" s="240" t="s">
        <v>337</v>
      </c>
      <c r="J178" s="240">
        <v>255</v>
      </c>
      <c r="K178" s="281"/>
    </row>
    <row r="179" spans="2:11" ht="15" customHeight="1">
      <c r="B179" s="260"/>
      <c r="C179" s="240" t="s">
        <v>101</v>
      </c>
      <c r="D179" s="240"/>
      <c r="E179" s="240"/>
      <c r="F179" s="259" t="s">
        <v>335</v>
      </c>
      <c r="G179" s="240"/>
      <c r="H179" s="240" t="s">
        <v>300</v>
      </c>
      <c r="I179" s="240" t="s">
        <v>337</v>
      </c>
      <c r="J179" s="240">
        <v>10</v>
      </c>
      <c r="K179" s="281"/>
    </row>
    <row r="180" spans="2:11" ht="15" customHeight="1">
      <c r="B180" s="260"/>
      <c r="C180" s="240" t="s">
        <v>102</v>
      </c>
      <c r="D180" s="240"/>
      <c r="E180" s="240"/>
      <c r="F180" s="259" t="s">
        <v>335</v>
      </c>
      <c r="G180" s="240"/>
      <c r="H180" s="240" t="s">
        <v>408</v>
      </c>
      <c r="I180" s="240" t="s">
        <v>369</v>
      </c>
      <c r="J180" s="240"/>
      <c r="K180" s="281"/>
    </row>
    <row r="181" spans="2:11" ht="15" customHeight="1">
      <c r="B181" s="260"/>
      <c r="C181" s="240" t="s">
        <v>409</v>
      </c>
      <c r="D181" s="240"/>
      <c r="E181" s="240"/>
      <c r="F181" s="259" t="s">
        <v>335</v>
      </c>
      <c r="G181" s="240"/>
      <c r="H181" s="240" t="s">
        <v>410</v>
      </c>
      <c r="I181" s="240" t="s">
        <v>369</v>
      </c>
      <c r="J181" s="240"/>
      <c r="K181" s="281"/>
    </row>
    <row r="182" spans="2:11" ht="15" customHeight="1">
      <c r="B182" s="260"/>
      <c r="C182" s="240" t="s">
        <v>398</v>
      </c>
      <c r="D182" s="240"/>
      <c r="E182" s="240"/>
      <c r="F182" s="259" t="s">
        <v>335</v>
      </c>
      <c r="G182" s="240"/>
      <c r="H182" s="240" t="s">
        <v>411</v>
      </c>
      <c r="I182" s="240" t="s">
        <v>369</v>
      </c>
      <c r="J182" s="240"/>
      <c r="K182" s="281"/>
    </row>
    <row r="183" spans="2:11" ht="15" customHeight="1">
      <c r="B183" s="260"/>
      <c r="C183" s="240" t="s">
        <v>104</v>
      </c>
      <c r="D183" s="240"/>
      <c r="E183" s="240"/>
      <c r="F183" s="259" t="s">
        <v>341</v>
      </c>
      <c r="G183" s="240"/>
      <c r="H183" s="240" t="s">
        <v>412</v>
      </c>
      <c r="I183" s="240" t="s">
        <v>337</v>
      </c>
      <c r="J183" s="240">
        <v>50</v>
      </c>
      <c r="K183" s="281"/>
    </row>
    <row r="184" spans="2:11" ht="15" customHeight="1">
      <c r="B184" s="260"/>
      <c r="C184" s="240" t="s">
        <v>413</v>
      </c>
      <c r="D184" s="240"/>
      <c r="E184" s="240"/>
      <c r="F184" s="259" t="s">
        <v>341</v>
      </c>
      <c r="G184" s="240"/>
      <c r="H184" s="240" t="s">
        <v>414</v>
      </c>
      <c r="I184" s="240" t="s">
        <v>415</v>
      </c>
      <c r="J184" s="240"/>
      <c r="K184" s="281"/>
    </row>
    <row r="185" spans="2:11" ht="15" customHeight="1">
      <c r="B185" s="260"/>
      <c r="C185" s="240" t="s">
        <v>416</v>
      </c>
      <c r="D185" s="240"/>
      <c r="E185" s="240"/>
      <c r="F185" s="259" t="s">
        <v>341</v>
      </c>
      <c r="G185" s="240"/>
      <c r="H185" s="240" t="s">
        <v>417</v>
      </c>
      <c r="I185" s="240" t="s">
        <v>415</v>
      </c>
      <c r="J185" s="240"/>
      <c r="K185" s="281"/>
    </row>
    <row r="186" spans="2:11" ht="15" customHeight="1">
      <c r="B186" s="260"/>
      <c r="C186" s="240" t="s">
        <v>418</v>
      </c>
      <c r="D186" s="240"/>
      <c r="E186" s="240"/>
      <c r="F186" s="259" t="s">
        <v>341</v>
      </c>
      <c r="G186" s="240"/>
      <c r="H186" s="240" t="s">
        <v>419</v>
      </c>
      <c r="I186" s="240" t="s">
        <v>415</v>
      </c>
      <c r="J186" s="240"/>
      <c r="K186" s="281"/>
    </row>
    <row r="187" spans="2:11" ht="15" customHeight="1">
      <c r="B187" s="260"/>
      <c r="C187" s="293" t="s">
        <v>420</v>
      </c>
      <c r="D187" s="240"/>
      <c r="E187" s="240"/>
      <c r="F187" s="259" t="s">
        <v>341</v>
      </c>
      <c r="G187" s="240"/>
      <c r="H187" s="240" t="s">
        <v>421</v>
      </c>
      <c r="I187" s="240" t="s">
        <v>422</v>
      </c>
      <c r="J187" s="294" t="s">
        <v>423</v>
      </c>
      <c r="K187" s="281"/>
    </row>
    <row r="188" spans="2:11" ht="15" customHeight="1">
      <c r="B188" s="260"/>
      <c r="C188" s="245" t="s">
        <v>39</v>
      </c>
      <c r="D188" s="240"/>
      <c r="E188" s="240"/>
      <c r="F188" s="259" t="s">
        <v>335</v>
      </c>
      <c r="G188" s="240"/>
      <c r="H188" s="236" t="s">
        <v>424</v>
      </c>
      <c r="I188" s="240" t="s">
        <v>425</v>
      </c>
      <c r="J188" s="240"/>
      <c r="K188" s="281"/>
    </row>
    <row r="189" spans="2:11" ht="15" customHeight="1">
      <c r="B189" s="260"/>
      <c r="C189" s="245" t="s">
        <v>426</v>
      </c>
      <c r="D189" s="240"/>
      <c r="E189" s="240"/>
      <c r="F189" s="259" t="s">
        <v>335</v>
      </c>
      <c r="G189" s="240"/>
      <c r="H189" s="240" t="s">
        <v>427</v>
      </c>
      <c r="I189" s="240" t="s">
        <v>369</v>
      </c>
      <c r="J189" s="240"/>
      <c r="K189" s="281"/>
    </row>
    <row r="190" spans="2:11" ht="15" customHeight="1">
      <c r="B190" s="260"/>
      <c r="C190" s="245" t="s">
        <v>428</v>
      </c>
      <c r="D190" s="240"/>
      <c r="E190" s="240"/>
      <c r="F190" s="259" t="s">
        <v>335</v>
      </c>
      <c r="G190" s="240"/>
      <c r="H190" s="240" t="s">
        <v>429</v>
      </c>
      <c r="I190" s="240" t="s">
        <v>369</v>
      </c>
      <c r="J190" s="240"/>
      <c r="K190" s="281"/>
    </row>
    <row r="191" spans="2:11" ht="15" customHeight="1">
      <c r="B191" s="260"/>
      <c r="C191" s="245" t="s">
        <v>430</v>
      </c>
      <c r="D191" s="240"/>
      <c r="E191" s="240"/>
      <c r="F191" s="259" t="s">
        <v>341</v>
      </c>
      <c r="G191" s="240"/>
      <c r="H191" s="240" t="s">
        <v>431</v>
      </c>
      <c r="I191" s="240" t="s">
        <v>369</v>
      </c>
      <c r="J191" s="240"/>
      <c r="K191" s="281"/>
    </row>
    <row r="192" spans="2:11" ht="15" customHeight="1">
      <c r="B192" s="287"/>
      <c r="C192" s="295"/>
      <c r="D192" s="269"/>
      <c r="E192" s="269"/>
      <c r="F192" s="269"/>
      <c r="G192" s="269"/>
      <c r="H192" s="269"/>
      <c r="I192" s="269"/>
      <c r="J192" s="269"/>
      <c r="K192" s="288"/>
    </row>
    <row r="193" spans="2:11" ht="18.75" customHeight="1">
      <c r="B193" s="236"/>
      <c r="C193" s="240"/>
      <c r="D193" s="240"/>
      <c r="E193" s="240"/>
      <c r="F193" s="259"/>
      <c r="G193" s="240"/>
      <c r="H193" s="240"/>
      <c r="I193" s="240"/>
      <c r="J193" s="240"/>
      <c r="K193" s="236"/>
    </row>
    <row r="194" spans="2:11" ht="18.75" customHeight="1">
      <c r="B194" s="236"/>
      <c r="C194" s="240"/>
      <c r="D194" s="240"/>
      <c r="E194" s="240"/>
      <c r="F194" s="259"/>
      <c r="G194" s="240"/>
      <c r="H194" s="240"/>
      <c r="I194" s="240"/>
      <c r="J194" s="240"/>
      <c r="K194" s="236"/>
    </row>
    <row r="195" spans="2:11" ht="18.75" customHeight="1">
      <c r="B195" s="246"/>
      <c r="C195" s="246"/>
      <c r="D195" s="246"/>
      <c r="E195" s="246"/>
      <c r="F195" s="246"/>
      <c r="G195" s="246"/>
      <c r="H195" s="246"/>
      <c r="I195" s="246"/>
      <c r="J195" s="246"/>
      <c r="K195" s="246"/>
    </row>
    <row r="196" spans="2:11">
      <c r="B196" s="228"/>
      <c r="C196" s="229"/>
      <c r="D196" s="229"/>
      <c r="E196" s="229"/>
      <c r="F196" s="229"/>
      <c r="G196" s="229"/>
      <c r="H196" s="229"/>
      <c r="I196" s="229"/>
      <c r="J196" s="229"/>
      <c r="K196" s="230"/>
    </row>
    <row r="197" spans="2:11" ht="21">
      <c r="B197" s="231"/>
      <c r="C197" s="346" t="s">
        <v>432</v>
      </c>
      <c r="D197" s="346"/>
      <c r="E197" s="346"/>
      <c r="F197" s="346"/>
      <c r="G197" s="346"/>
      <c r="H197" s="346"/>
      <c r="I197" s="346"/>
      <c r="J197" s="346"/>
      <c r="K197" s="232"/>
    </row>
    <row r="198" spans="2:11" ht="25.5" customHeight="1">
      <c r="B198" s="231"/>
      <c r="C198" s="296" t="s">
        <v>433</v>
      </c>
      <c r="D198" s="296"/>
      <c r="E198" s="296"/>
      <c r="F198" s="296" t="s">
        <v>434</v>
      </c>
      <c r="G198" s="297"/>
      <c r="H198" s="352" t="s">
        <v>435</v>
      </c>
      <c r="I198" s="352"/>
      <c r="J198" s="352"/>
      <c r="K198" s="232"/>
    </row>
    <row r="199" spans="2:11" ht="5.25" customHeight="1">
      <c r="B199" s="260"/>
      <c r="C199" s="257"/>
      <c r="D199" s="257"/>
      <c r="E199" s="257"/>
      <c r="F199" s="257"/>
      <c r="G199" s="240"/>
      <c r="H199" s="257"/>
      <c r="I199" s="257"/>
      <c r="J199" s="257"/>
      <c r="K199" s="281"/>
    </row>
    <row r="200" spans="2:11" ht="15" customHeight="1">
      <c r="B200" s="260"/>
      <c r="C200" s="240" t="s">
        <v>425</v>
      </c>
      <c r="D200" s="240"/>
      <c r="E200" s="240"/>
      <c r="F200" s="259" t="s">
        <v>40</v>
      </c>
      <c r="G200" s="240"/>
      <c r="H200" s="348" t="s">
        <v>436</v>
      </c>
      <c r="I200" s="348"/>
      <c r="J200" s="348"/>
      <c r="K200" s="281"/>
    </row>
    <row r="201" spans="2:11" ht="15" customHeight="1">
      <c r="B201" s="260"/>
      <c r="C201" s="266"/>
      <c r="D201" s="240"/>
      <c r="E201" s="240"/>
      <c r="F201" s="259" t="s">
        <v>41</v>
      </c>
      <c r="G201" s="240"/>
      <c r="H201" s="348" t="s">
        <v>437</v>
      </c>
      <c r="I201" s="348"/>
      <c r="J201" s="348"/>
      <c r="K201" s="281"/>
    </row>
    <row r="202" spans="2:11" ht="15" customHeight="1">
      <c r="B202" s="260"/>
      <c r="C202" s="266"/>
      <c r="D202" s="240"/>
      <c r="E202" s="240"/>
      <c r="F202" s="259" t="s">
        <v>44</v>
      </c>
      <c r="G202" s="240"/>
      <c r="H202" s="348" t="s">
        <v>438</v>
      </c>
      <c r="I202" s="348"/>
      <c r="J202" s="348"/>
      <c r="K202" s="281"/>
    </row>
    <row r="203" spans="2:11" ht="15" customHeight="1">
      <c r="B203" s="260"/>
      <c r="C203" s="240"/>
      <c r="D203" s="240"/>
      <c r="E203" s="240"/>
      <c r="F203" s="259" t="s">
        <v>42</v>
      </c>
      <c r="G203" s="240"/>
      <c r="H203" s="348" t="s">
        <v>439</v>
      </c>
      <c r="I203" s="348"/>
      <c r="J203" s="348"/>
      <c r="K203" s="281"/>
    </row>
    <row r="204" spans="2:11" ht="15" customHeight="1">
      <c r="B204" s="260"/>
      <c r="C204" s="240"/>
      <c r="D204" s="240"/>
      <c r="E204" s="240"/>
      <c r="F204" s="259" t="s">
        <v>43</v>
      </c>
      <c r="G204" s="240"/>
      <c r="H204" s="348" t="s">
        <v>440</v>
      </c>
      <c r="I204" s="348"/>
      <c r="J204" s="348"/>
      <c r="K204" s="281"/>
    </row>
    <row r="205" spans="2:11" ht="15" customHeight="1">
      <c r="B205" s="260"/>
      <c r="C205" s="240"/>
      <c r="D205" s="240"/>
      <c r="E205" s="240"/>
      <c r="F205" s="259"/>
      <c r="G205" s="240"/>
      <c r="H205" s="240"/>
      <c r="I205" s="240"/>
      <c r="J205" s="240"/>
      <c r="K205" s="281"/>
    </row>
    <row r="206" spans="2:11" ht="15" customHeight="1">
      <c r="B206" s="260"/>
      <c r="C206" s="240" t="s">
        <v>381</v>
      </c>
      <c r="D206" s="240"/>
      <c r="E206" s="240"/>
      <c r="F206" s="259" t="s">
        <v>73</v>
      </c>
      <c r="G206" s="240"/>
      <c r="H206" s="348" t="s">
        <v>441</v>
      </c>
      <c r="I206" s="348"/>
      <c r="J206" s="348"/>
      <c r="K206" s="281"/>
    </row>
    <row r="207" spans="2:11" ht="15" customHeight="1">
      <c r="B207" s="260"/>
      <c r="C207" s="266"/>
      <c r="D207" s="240"/>
      <c r="E207" s="240"/>
      <c r="F207" s="259" t="s">
        <v>278</v>
      </c>
      <c r="G207" s="240"/>
      <c r="H207" s="348" t="s">
        <v>279</v>
      </c>
      <c r="I207" s="348"/>
      <c r="J207" s="348"/>
      <c r="K207" s="281"/>
    </row>
    <row r="208" spans="2:11" ht="15" customHeight="1">
      <c r="B208" s="260"/>
      <c r="C208" s="240"/>
      <c r="D208" s="240"/>
      <c r="E208" s="240"/>
      <c r="F208" s="259" t="s">
        <v>276</v>
      </c>
      <c r="G208" s="240"/>
      <c r="H208" s="348" t="s">
        <v>442</v>
      </c>
      <c r="I208" s="348"/>
      <c r="J208" s="348"/>
      <c r="K208" s="281"/>
    </row>
    <row r="209" spans="2:11" ht="15" customHeight="1">
      <c r="B209" s="298"/>
      <c r="C209" s="266"/>
      <c r="D209" s="266"/>
      <c r="E209" s="266"/>
      <c r="F209" s="259" t="s">
        <v>280</v>
      </c>
      <c r="G209" s="245"/>
      <c r="H209" s="347" t="s">
        <v>281</v>
      </c>
      <c r="I209" s="347"/>
      <c r="J209" s="347"/>
      <c r="K209" s="299"/>
    </row>
    <row r="210" spans="2:11" ht="15" customHeight="1">
      <c r="B210" s="298"/>
      <c r="C210" s="266"/>
      <c r="D210" s="266"/>
      <c r="E210" s="266"/>
      <c r="F210" s="259" t="s">
        <v>282</v>
      </c>
      <c r="G210" s="245"/>
      <c r="H210" s="347" t="s">
        <v>443</v>
      </c>
      <c r="I210" s="347"/>
      <c r="J210" s="347"/>
      <c r="K210" s="299"/>
    </row>
    <row r="211" spans="2:11" ht="15" customHeight="1">
      <c r="B211" s="298"/>
      <c r="C211" s="266"/>
      <c r="D211" s="266"/>
      <c r="E211" s="266"/>
      <c r="F211" s="300"/>
      <c r="G211" s="245"/>
      <c r="H211" s="301"/>
      <c r="I211" s="301"/>
      <c r="J211" s="301"/>
      <c r="K211" s="299"/>
    </row>
    <row r="212" spans="2:11" ht="15" customHeight="1">
      <c r="B212" s="298"/>
      <c r="C212" s="240" t="s">
        <v>405</v>
      </c>
      <c r="D212" s="266"/>
      <c r="E212" s="266"/>
      <c r="F212" s="259">
        <v>1</v>
      </c>
      <c r="G212" s="245"/>
      <c r="H212" s="347" t="s">
        <v>444</v>
      </c>
      <c r="I212" s="347"/>
      <c r="J212" s="347"/>
      <c r="K212" s="299"/>
    </row>
    <row r="213" spans="2:11" ht="15" customHeight="1">
      <c r="B213" s="298"/>
      <c r="C213" s="266"/>
      <c r="D213" s="266"/>
      <c r="E213" s="266"/>
      <c r="F213" s="259">
        <v>2</v>
      </c>
      <c r="G213" s="245"/>
      <c r="H213" s="347" t="s">
        <v>445</v>
      </c>
      <c r="I213" s="347"/>
      <c r="J213" s="347"/>
      <c r="K213" s="299"/>
    </row>
    <row r="214" spans="2:11" ht="15" customHeight="1">
      <c r="B214" s="298"/>
      <c r="C214" s="266"/>
      <c r="D214" s="266"/>
      <c r="E214" s="266"/>
      <c r="F214" s="259">
        <v>3</v>
      </c>
      <c r="G214" s="245"/>
      <c r="H214" s="347" t="s">
        <v>446</v>
      </c>
      <c r="I214" s="347"/>
      <c r="J214" s="347"/>
      <c r="K214" s="299"/>
    </row>
    <row r="215" spans="2:11" ht="15" customHeight="1">
      <c r="B215" s="298"/>
      <c r="C215" s="266"/>
      <c r="D215" s="266"/>
      <c r="E215" s="266"/>
      <c r="F215" s="259">
        <v>4</v>
      </c>
      <c r="G215" s="245"/>
      <c r="H215" s="347" t="s">
        <v>447</v>
      </c>
      <c r="I215" s="347"/>
      <c r="J215" s="347"/>
      <c r="K215" s="299"/>
    </row>
    <row r="216" spans="2:11" ht="12.75" customHeight="1">
      <c r="B216" s="302"/>
      <c r="C216" s="303"/>
      <c r="D216" s="303"/>
      <c r="E216" s="303"/>
      <c r="F216" s="303"/>
      <c r="G216" s="303"/>
      <c r="H216" s="303"/>
      <c r="I216" s="303"/>
      <c r="J216" s="303"/>
      <c r="K216" s="304"/>
    </row>
  </sheetData>
  <sheetProtection formatCells="0" formatColumns="0" formatRows="0" insertColumns="0" insertRows="0" insertHyperlinks="0" deleteColumns="0" deleteRows="0" sort="0" autoFilter="0" pivotTables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2018-0256a - Revitalizace...</vt:lpstr>
      <vt:lpstr>Pokyny pro vyplnění</vt:lpstr>
      <vt:lpstr>'2018-0256a - Revitalizace...'!Názvy_tisku</vt:lpstr>
      <vt:lpstr>'Rekapitulace stavby'!Názvy_tisku</vt:lpstr>
      <vt:lpstr>'2018-0256a - Revitalizace...'!Oblast_tisku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Ondra</cp:lastModifiedBy>
  <dcterms:created xsi:type="dcterms:W3CDTF">2018-05-03T11:20:26Z</dcterms:created>
  <dcterms:modified xsi:type="dcterms:W3CDTF">2018-05-04T12:25:59Z</dcterms:modified>
</cp:coreProperties>
</file>